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c.LAPTOP-5CBFATR3\Desktop\"/>
    </mc:Choice>
  </mc:AlternateContent>
  <xr:revisionPtr revIDLastSave="0" documentId="13_ncr:1_{26EE2A8B-D35E-414B-B781-18D935B8085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ceipts" sheetId="1" r:id="rId1"/>
    <sheet name="Payments" sheetId="2" r:id="rId2"/>
    <sheet name="Bank rec" sheetId="3" r:id="rId3"/>
    <sheet name="Budget 22-2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5" i="2" l="1"/>
  <c r="U44" i="2"/>
  <c r="U19" i="2"/>
  <c r="U16" i="2"/>
  <c r="U15" i="2"/>
  <c r="U30" i="2"/>
  <c r="K65" i="3"/>
  <c r="H67" i="3"/>
  <c r="K68" i="3"/>
  <c r="H65" i="3"/>
  <c r="K62" i="3"/>
  <c r="H61" i="3"/>
  <c r="K57" i="3"/>
  <c r="H56" i="3"/>
  <c r="K52" i="3"/>
  <c r="H51" i="3"/>
  <c r="K47" i="3"/>
  <c r="H46" i="3"/>
  <c r="K42" i="3"/>
  <c r="H41" i="3"/>
  <c r="K37" i="3"/>
  <c r="H36" i="3"/>
  <c r="K32" i="3"/>
  <c r="H31" i="3"/>
  <c r="K27" i="3"/>
  <c r="H26" i="3"/>
  <c r="K22" i="3"/>
  <c r="H21" i="3"/>
  <c r="K17" i="3"/>
  <c r="H16" i="3"/>
  <c r="K12" i="3"/>
  <c r="H11" i="3"/>
  <c r="K7" i="3"/>
  <c r="H6" i="3"/>
  <c r="E69" i="3"/>
  <c r="I17" i="1"/>
  <c r="G17" i="1"/>
  <c r="H17" i="1"/>
  <c r="J11" i="1"/>
  <c r="J12" i="1"/>
  <c r="J8" i="1"/>
  <c r="J9" i="1"/>
  <c r="C8" i="3" l="1"/>
  <c r="J14" i="1"/>
  <c r="U67" i="2"/>
  <c r="U68" i="2"/>
  <c r="U69" i="2"/>
  <c r="U70" i="2"/>
  <c r="U63" i="2"/>
  <c r="U64" i="2"/>
  <c r="U65" i="2"/>
  <c r="U66" i="2"/>
  <c r="U62" i="2"/>
  <c r="U61" i="2"/>
  <c r="U54" i="2"/>
  <c r="U57" i="2"/>
  <c r="U58" i="2"/>
  <c r="U59" i="2"/>
  <c r="U60" i="2"/>
  <c r="U55" i="2"/>
  <c r="U56" i="2"/>
  <c r="U53" i="2"/>
  <c r="U49" i="2"/>
  <c r="U50" i="2"/>
  <c r="U51" i="2"/>
  <c r="U52" i="2"/>
  <c r="U47" i="2"/>
  <c r="U48" i="2"/>
  <c r="U43" i="2"/>
  <c r="U45" i="2"/>
  <c r="U46" i="2"/>
  <c r="U39" i="2"/>
  <c r="U42" i="2"/>
  <c r="U18" i="2"/>
  <c r="U20" i="2"/>
  <c r="U21" i="2"/>
  <c r="U22" i="2"/>
  <c r="U23" i="2"/>
  <c r="U24" i="2"/>
  <c r="U25" i="2"/>
  <c r="U26" i="2"/>
  <c r="U27" i="2"/>
  <c r="U28" i="2"/>
  <c r="U29" i="2"/>
  <c r="U31" i="2"/>
  <c r="U32" i="2"/>
  <c r="U33" i="2"/>
  <c r="U34" i="2"/>
  <c r="U36" i="2"/>
  <c r="U37" i="2"/>
  <c r="U38" i="2"/>
  <c r="U40" i="2"/>
  <c r="U41" i="2"/>
  <c r="C10" i="3"/>
  <c r="U17" i="2"/>
  <c r="U14" i="2"/>
  <c r="F17" i="1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I83" i="2" s="1"/>
  <c r="U13" i="2"/>
  <c r="U12" i="2"/>
  <c r="D17" i="1"/>
  <c r="D10" i="4"/>
  <c r="F41" i="4"/>
  <c r="F10" i="4"/>
  <c r="U11" i="2"/>
  <c r="U10" i="2"/>
  <c r="E17" i="1"/>
  <c r="C13" i="3"/>
  <c r="C15" i="3" s="1"/>
  <c r="C18" i="3" s="1"/>
  <c r="C20" i="3" s="1"/>
  <c r="C23" i="3" s="1"/>
  <c r="C25" i="3" s="1"/>
  <c r="C28" i="3" s="1"/>
  <c r="C30" i="3" s="1"/>
  <c r="C33" i="3" s="1"/>
  <c r="E8" i="3"/>
  <c r="E10" i="3" s="1"/>
  <c r="E13" i="3" s="1"/>
  <c r="E15" i="3" s="1"/>
  <c r="E18" i="3" s="1"/>
  <c r="E20" i="3" s="1"/>
  <c r="E23" i="3" s="1"/>
  <c r="E25" i="3" s="1"/>
  <c r="E28" i="3" s="1"/>
  <c r="E30" i="3" s="1"/>
  <c r="E33" i="3" s="1"/>
  <c r="E35" i="3" s="1"/>
  <c r="E38" i="3" s="1"/>
  <c r="E40" i="3" s="1"/>
  <c r="E43" i="3" s="1"/>
  <c r="E45" i="3" s="1"/>
  <c r="E48" i="3" s="1"/>
  <c r="E50" i="3" s="1"/>
  <c r="E53" i="3" s="1"/>
  <c r="E55" i="3" s="1"/>
  <c r="E58" i="3" s="1"/>
  <c r="E60" i="3" s="1"/>
  <c r="E63" i="3" s="1"/>
  <c r="J10" i="1"/>
  <c r="C35" i="3" l="1"/>
  <c r="C38" i="3" s="1"/>
  <c r="J16" i="1"/>
  <c r="J15" i="1"/>
  <c r="J13" i="1"/>
  <c r="C41" i="4"/>
  <c r="C40" i="3" l="1"/>
  <c r="C43" i="3" s="1"/>
  <c r="J7" i="1"/>
  <c r="C45" i="3" l="1"/>
  <c r="C48" i="3" s="1"/>
  <c r="C50" i="3" s="1"/>
  <c r="C53" i="3" s="1"/>
  <c r="C55" i="3" s="1"/>
  <c r="C58" i="3" s="1"/>
  <c r="C60" i="3" s="1"/>
  <c r="C63" i="3" s="1"/>
  <c r="E41" i="4"/>
  <c r="D41" i="4"/>
  <c r="B41" i="4"/>
  <c r="C10" i="4" l="1"/>
  <c r="E10" i="4"/>
  <c r="B10" i="4"/>
  <c r="J6" i="1" l="1"/>
  <c r="J5" i="1" l="1"/>
  <c r="J4" i="1" l="1"/>
  <c r="J19" i="1" s="1"/>
  <c r="U9" i="2" l="1"/>
  <c r="U8" i="2"/>
  <c r="U7" i="2"/>
  <c r="U6" i="2"/>
  <c r="U5" i="2"/>
  <c r="U4" i="2"/>
  <c r="U78" i="2"/>
  <c r="U83" i="2" s="1"/>
</calcChain>
</file>

<file path=xl/sharedStrings.xml><?xml version="1.0" encoding="utf-8"?>
<sst xmlns="http://schemas.openxmlformats.org/spreadsheetml/2006/main" count="468" uniqueCount="182">
  <si>
    <t xml:space="preserve">WESTCOTT PARISH COUNCIL </t>
  </si>
  <si>
    <t>Date</t>
  </si>
  <si>
    <t>Description</t>
  </si>
  <si>
    <t>Ref</t>
  </si>
  <si>
    <t>Precept</t>
  </si>
  <si>
    <t>VAT refund</t>
  </si>
  <si>
    <t>Interest</t>
  </si>
  <si>
    <t>Burial Fees</t>
  </si>
  <si>
    <t>Other</t>
  </si>
  <si>
    <t>TOTAL</t>
  </si>
  <si>
    <t>Bank Statement Checked</t>
  </si>
  <si>
    <t>Payee</t>
  </si>
  <si>
    <t>Details</t>
  </si>
  <si>
    <t>Other admin</t>
  </si>
  <si>
    <t>Room Hire</t>
  </si>
  <si>
    <t>Subs &amp; Donations</t>
  </si>
  <si>
    <t>Other Payments</t>
  </si>
  <si>
    <t>Mowing The Green</t>
  </si>
  <si>
    <t>Burial Ground &amp; Churchyard</t>
  </si>
  <si>
    <t>Footway Lighting</t>
  </si>
  <si>
    <t>Section 137</t>
  </si>
  <si>
    <t>VAT</t>
  </si>
  <si>
    <t>HMRC</t>
  </si>
  <si>
    <t>TOTAL SPEND TO DATE</t>
  </si>
  <si>
    <t>Insurance</t>
  </si>
  <si>
    <t>Opening balance</t>
  </si>
  <si>
    <t>Payments in</t>
  </si>
  <si>
    <t>Payments out</t>
  </si>
  <si>
    <t>Closing balance</t>
  </si>
  <si>
    <t>Expenses inc office allowance</t>
  </si>
  <si>
    <t>TOTAL INCOME TO DATE</t>
  </si>
  <si>
    <t>30th April</t>
  </si>
  <si>
    <t>31st May</t>
  </si>
  <si>
    <t>30th June</t>
  </si>
  <si>
    <t>VAT reg no</t>
  </si>
  <si>
    <t>31st July</t>
  </si>
  <si>
    <t>31st August</t>
  </si>
  <si>
    <t>30th September</t>
  </si>
  <si>
    <t>31st October</t>
  </si>
  <si>
    <t>2021/22 Budget</t>
  </si>
  <si>
    <t>RECEIPTS</t>
  </si>
  <si>
    <t>Burial fees</t>
  </si>
  <si>
    <t>PAYMENTS</t>
  </si>
  <si>
    <t>Special projects</t>
  </si>
  <si>
    <t>Ground and tree works</t>
  </si>
  <si>
    <t>Play equipment/maintenance</t>
  </si>
  <si>
    <t>Clerk’s salary</t>
  </si>
  <si>
    <t>Retirement gratuity (earmark)</t>
  </si>
  <si>
    <t>Clerk’s expenses</t>
  </si>
  <si>
    <t>Room hire</t>
  </si>
  <si>
    <t>Training</t>
  </si>
  <si>
    <t>Audit fees</t>
  </si>
  <si>
    <t>Miscellaneous</t>
  </si>
  <si>
    <t>VAT on payments</t>
  </si>
  <si>
    <t xml:space="preserve">Salaries  </t>
  </si>
  <si>
    <t>Street lighting - repairs</t>
  </si>
  <si>
    <t>Street lighting - energy</t>
  </si>
  <si>
    <t>Office allowance (home wkg)</t>
  </si>
  <si>
    <t xml:space="preserve">Other admin inc Chairman’s allowance </t>
  </si>
  <si>
    <t>Council Services:</t>
  </si>
  <si>
    <t>Play Area</t>
  </si>
  <si>
    <t>Website</t>
  </si>
  <si>
    <t>Staff/Office/Admin:</t>
  </si>
  <si>
    <t>Street furniture</t>
  </si>
  <si>
    <t>Burial ground costs</t>
  </si>
  <si>
    <t>30th November</t>
  </si>
  <si>
    <t>31st December</t>
  </si>
  <si>
    <t>31st January</t>
  </si>
  <si>
    <t>28th February</t>
  </si>
  <si>
    <t>Cheque Bank Tr  DD</t>
  </si>
  <si>
    <t>Current Account</t>
  </si>
  <si>
    <t>Savings Account</t>
  </si>
  <si>
    <t>Monthly Bank Account Summary (Unity Trust Bank)</t>
  </si>
  <si>
    <t>2022/23 Budget</t>
  </si>
  <si>
    <t>TOTALS:</t>
  </si>
  <si>
    <t>Elections</t>
  </si>
  <si>
    <t>Dog bins</t>
  </si>
  <si>
    <t>Bank charges</t>
  </si>
  <si>
    <t>Mowing (The Green &amp; Church)</t>
  </si>
  <si>
    <t xml:space="preserve">Stationery </t>
  </si>
  <si>
    <t>Subscriptions</t>
  </si>
  <si>
    <t xml:space="preserve"> BUDGET PROPOSAL</t>
  </si>
  <si>
    <t>Invoice</t>
  </si>
  <si>
    <t>31st March</t>
  </si>
  <si>
    <t>RECEIPTS 2022/23</t>
  </si>
  <si>
    <t>PAYMENTS 2022/23</t>
  </si>
  <si>
    <t xml:space="preserve">2022/23 </t>
  </si>
  <si>
    <t>? month actual</t>
  </si>
  <si>
    <t>2022/23 Forecast</t>
  </si>
  <si>
    <t>2023/24 Budget</t>
  </si>
  <si>
    <t>Trafic Technology</t>
  </si>
  <si>
    <t>SID, Solar Panel &amp; Power Pack</t>
  </si>
  <si>
    <t>DT6446</t>
  </si>
  <si>
    <t>BT</t>
  </si>
  <si>
    <t>Npower</t>
  </si>
  <si>
    <t>DD</t>
  </si>
  <si>
    <t>IN03159832</t>
  </si>
  <si>
    <t>Streetlight supply (March)</t>
  </si>
  <si>
    <t>Streetlight supply (Feb)</t>
  </si>
  <si>
    <t>IN03162489</t>
  </si>
  <si>
    <t>IN03162426</t>
  </si>
  <si>
    <t>Streetlight supply (Jan)</t>
  </si>
  <si>
    <t>A Skeggs</t>
  </si>
  <si>
    <t>Internal audit fee</t>
  </si>
  <si>
    <t>02-2022</t>
  </si>
  <si>
    <t>e.on Highways</t>
  </si>
  <si>
    <t>Streetlight Maintenance</t>
  </si>
  <si>
    <t>BMKALC</t>
  </si>
  <si>
    <t>Annual Subs</t>
  </si>
  <si>
    <t>Precept - 1st half</t>
  </si>
  <si>
    <t>R1</t>
  </si>
  <si>
    <t>R2</t>
  </si>
  <si>
    <t>Blades</t>
  </si>
  <si>
    <t>Grass Cutting</t>
  </si>
  <si>
    <t>Clerk's Tax</t>
  </si>
  <si>
    <t>Mrs M Rose</t>
  </si>
  <si>
    <t>Clerk's salary (April)</t>
  </si>
  <si>
    <t>Bucks Council Grant - Environment</t>
  </si>
  <si>
    <t>R3</t>
  </si>
  <si>
    <t>Grants</t>
  </si>
  <si>
    <t>Bucks Council Grant - SID</t>
  </si>
  <si>
    <t>R4</t>
  </si>
  <si>
    <t>y</t>
  </si>
  <si>
    <t>Streetlight supply (April)</t>
  </si>
  <si>
    <t>INO3520685</t>
  </si>
  <si>
    <t>Mr D Hebburn</t>
  </si>
  <si>
    <t>ICO</t>
  </si>
  <si>
    <t>Precept - 2nd half</t>
  </si>
  <si>
    <t>R5</t>
  </si>
  <si>
    <t xml:space="preserve">Clerks Salary (July) </t>
  </si>
  <si>
    <t>Mrs S Pusey</t>
  </si>
  <si>
    <t>Streetlight Supply</t>
  </si>
  <si>
    <t>Waddesdon Parish</t>
  </si>
  <si>
    <t>Streetlighing Supply</t>
  </si>
  <si>
    <t xml:space="preserve">Reimbursed insurance Payment </t>
  </si>
  <si>
    <t>Mr B Malki</t>
  </si>
  <si>
    <t xml:space="preserve">Clerk's Salary (aug) </t>
  </si>
  <si>
    <t xml:space="preserve">Clerks Salary (Sept)) </t>
  </si>
  <si>
    <t>Streetlighting Supply</t>
  </si>
  <si>
    <t>Freeola</t>
  </si>
  <si>
    <t>Web Services</t>
  </si>
  <si>
    <t>541 + 508</t>
  </si>
  <si>
    <t>B malki</t>
  </si>
  <si>
    <t>Salary</t>
  </si>
  <si>
    <t>Exp (3 x £26 WFH Allowance)</t>
  </si>
  <si>
    <t xml:space="preserve">Adjustment for key in error </t>
  </si>
  <si>
    <t>Grounds Maintenance</t>
  </si>
  <si>
    <t>Inv 0571</t>
  </si>
  <si>
    <t>Salary (final)</t>
  </si>
  <si>
    <t>Exp</t>
  </si>
  <si>
    <t>Highlighted payments to be authorised</t>
  </si>
  <si>
    <t xml:space="preserve">Inv 0608 </t>
  </si>
  <si>
    <t xml:space="preserve">Streetlight Maintenance </t>
  </si>
  <si>
    <t>D Prichett</t>
  </si>
  <si>
    <t>Seniors Xmas Lunch</t>
  </si>
  <si>
    <t>S Pusey</t>
  </si>
  <si>
    <t>Westcott Cricket Club</t>
  </si>
  <si>
    <t>Webhosting</t>
  </si>
  <si>
    <t>Service Charge</t>
  </si>
  <si>
    <t>B Malki</t>
  </si>
  <si>
    <t>salary</t>
  </si>
  <si>
    <t>Burial Payment</t>
  </si>
  <si>
    <t>R6</t>
  </si>
  <si>
    <t>Bank Interest</t>
  </si>
  <si>
    <t>R7</t>
  </si>
  <si>
    <t xml:space="preserve">Bank Interest </t>
  </si>
  <si>
    <t>Barbara Elmes</t>
  </si>
  <si>
    <t>R8</t>
  </si>
  <si>
    <t>R9</t>
  </si>
  <si>
    <t>R10</t>
  </si>
  <si>
    <t>R11</t>
  </si>
  <si>
    <t>in</t>
  </si>
  <si>
    <t>out</t>
  </si>
  <si>
    <t>Staff</t>
  </si>
  <si>
    <t>Loans</t>
  </si>
  <si>
    <t>Total In</t>
  </si>
  <si>
    <t>Total Out</t>
  </si>
  <si>
    <t xml:space="preserve">Total at bank </t>
  </si>
  <si>
    <t xml:space="preserve">Staff Costs </t>
  </si>
  <si>
    <t xml:space="preserve">Bank Rec Difference </t>
  </si>
  <si>
    <t>Streetlight supply (May)</t>
  </si>
  <si>
    <t>Chair's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</si>
</sst>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 &quot;[$£-809]#,##0.00&quot; &quot;;&quot;-&quot;[$£-809]#,##0.00&quot; &quot;;&quot; &quot;[$£-809]&quot;-&quot;00&quot; &quot;;&quot; &quot;@&quot; &quot;"/>
    <numFmt numFmtId="165" formatCode="&quot;£&quot;#,##0.00"/>
  </numFmts>
  <fonts count="1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0"/>
      <color rgb="FF4B4B4B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16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44" fontId="0" fillId="0" borderId="0" xfId="0" applyNumberFormat="1"/>
    <xf numFmtId="44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 wrapText="1" indent="1"/>
    </xf>
    <xf numFmtId="2" fontId="5" fillId="0" borderId="2" xfId="0" applyNumberFormat="1" applyFont="1" applyBorder="1" applyAlignment="1">
      <alignment horizontal="right" vertical="center" wrapText="1" indent="1"/>
    </xf>
    <xf numFmtId="2" fontId="6" fillId="0" borderId="3" xfId="0" applyNumberFormat="1" applyFont="1" applyBorder="1" applyAlignment="1">
      <alignment horizontal="right" vertical="center" wrapText="1" indent="1"/>
    </xf>
    <xf numFmtId="2" fontId="7" fillId="0" borderId="3" xfId="0" applyNumberFormat="1" applyFont="1" applyBorder="1" applyAlignment="1">
      <alignment horizontal="right" vertical="center" wrapText="1" indent="1"/>
    </xf>
    <xf numFmtId="2" fontId="7" fillId="0" borderId="4" xfId="0" applyNumberFormat="1" applyFont="1" applyBorder="1" applyAlignment="1">
      <alignment horizontal="right" vertical="center" wrapText="1" indent="1"/>
    </xf>
    <xf numFmtId="2" fontId="5" fillId="0" borderId="5" xfId="0" applyNumberFormat="1" applyFont="1" applyBorder="1" applyAlignment="1">
      <alignment horizontal="left" vertical="center" wrapText="1" indent="1"/>
    </xf>
    <xf numFmtId="2" fontId="5" fillId="0" borderId="2" xfId="0" applyNumberFormat="1" applyFont="1" applyBorder="1" applyAlignment="1">
      <alignment horizontal="left" vertical="center" wrapText="1" indent="1"/>
    </xf>
    <xf numFmtId="2" fontId="6" fillId="0" borderId="3" xfId="0" applyNumberFormat="1" applyFont="1" applyBorder="1" applyAlignment="1">
      <alignment horizontal="left" vertical="center" wrapText="1" indent="1"/>
    </xf>
    <xf numFmtId="0" fontId="9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2" fontId="10" fillId="0" borderId="3" xfId="0" applyNumberFormat="1" applyFont="1" applyBorder="1" applyAlignment="1">
      <alignment horizontal="right" vertical="center" wrapText="1" indent="1"/>
    </xf>
    <xf numFmtId="0" fontId="2" fillId="0" borderId="0" xfId="0" applyFont="1"/>
    <xf numFmtId="2" fontId="8" fillId="0" borderId="3" xfId="0" applyNumberFormat="1" applyFont="1" applyBorder="1" applyAlignment="1">
      <alignment horizontal="right" vertical="center" wrapText="1" indent="1"/>
    </xf>
    <xf numFmtId="2" fontId="8" fillId="0" borderId="4" xfId="0" applyNumberFormat="1" applyFont="1" applyBorder="1" applyAlignment="1">
      <alignment horizontal="right" vertical="center" wrapText="1" indent="1"/>
    </xf>
    <xf numFmtId="0" fontId="12" fillId="0" borderId="0" xfId="0" applyFont="1"/>
    <xf numFmtId="0" fontId="10" fillId="0" borderId="4" xfId="0" applyFont="1" applyBorder="1" applyAlignment="1">
      <alignment horizontal="left" vertical="center" wrapText="1" indent="1"/>
    </xf>
    <xf numFmtId="2" fontId="11" fillId="0" borderId="3" xfId="0" applyNumberFormat="1" applyFont="1" applyBorder="1" applyAlignment="1">
      <alignment horizontal="right" vertical="center" wrapText="1" indent="1"/>
    </xf>
    <xf numFmtId="2" fontId="10" fillId="0" borderId="4" xfId="0" applyNumberFormat="1" applyFont="1" applyBorder="1" applyAlignment="1">
      <alignment horizontal="left" vertical="center" wrapText="1" indent="1"/>
    </xf>
    <xf numFmtId="2" fontId="11" fillId="0" borderId="4" xfId="0" applyNumberFormat="1" applyFont="1" applyBorder="1" applyAlignment="1">
      <alignment horizontal="right" vertical="center" wrapText="1" indent="1"/>
    </xf>
    <xf numFmtId="2" fontId="9" fillId="0" borderId="0" xfId="0" applyNumberFormat="1" applyFont="1"/>
    <xf numFmtId="0" fontId="10" fillId="0" borderId="3" xfId="0" applyFont="1" applyBorder="1" applyAlignment="1">
      <alignment horizontal="left" vertical="center" wrapText="1" indent="1"/>
    </xf>
    <xf numFmtId="2" fontId="10" fillId="0" borderId="9" xfId="0" applyNumberFormat="1" applyFont="1" applyBorder="1" applyAlignment="1">
      <alignment horizontal="right" vertical="center" wrapText="1" indent="1"/>
    </xf>
    <xf numFmtId="2" fontId="11" fillId="0" borderId="8" xfId="0" applyNumberFormat="1" applyFont="1" applyBorder="1" applyAlignment="1">
      <alignment horizontal="right" vertical="center" wrapText="1" indent="1"/>
    </xf>
    <xf numFmtId="2" fontId="11" fillId="0" borderId="9" xfId="0" applyNumberFormat="1" applyFont="1" applyBorder="1" applyAlignment="1">
      <alignment horizontal="right" vertical="center" wrapText="1" indent="1"/>
    </xf>
    <xf numFmtId="2" fontId="10" fillId="0" borderId="10" xfId="0" applyNumberFormat="1" applyFont="1" applyBorder="1" applyAlignment="1">
      <alignment horizontal="left" vertical="center" wrapText="1" indent="1"/>
    </xf>
    <xf numFmtId="2" fontId="10" fillId="0" borderId="11" xfId="0" applyNumberFormat="1" applyFont="1" applyBorder="1" applyAlignment="1">
      <alignment horizontal="left" vertical="center" wrapText="1" indent="1"/>
    </xf>
    <xf numFmtId="17" fontId="0" fillId="0" borderId="0" xfId="0" quotePrefix="1" applyNumberFormat="1"/>
    <xf numFmtId="14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8" fontId="0" fillId="0" borderId="0" xfId="0" applyNumberFormat="1"/>
    <xf numFmtId="8" fontId="13" fillId="0" borderId="0" xfId="0" applyNumberFormat="1" applyFont="1"/>
    <xf numFmtId="165" fontId="0" fillId="0" borderId="0" xfId="0" applyNumberFormat="1"/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0" fillId="0" borderId="0" xfId="0" applyNumberFormat="1" applyFont="1"/>
    <xf numFmtId="14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6" workbookViewId="0">
      <selection activeCell="J15" sqref="J15"/>
    </sheetView>
  </sheetViews>
  <sheetFormatPr defaultRowHeight="15" x14ac:dyDescent="0.25"/>
  <cols>
    <col min="1" max="1" width="11" customWidth="1"/>
    <col min="2" max="2" width="32" bestFit="1" customWidth="1"/>
    <col min="3" max="3" width="9.140625" customWidth="1"/>
    <col min="4" max="4" width="11.5703125" bestFit="1" customWidth="1"/>
    <col min="5" max="5" width="11" bestFit="1" customWidth="1"/>
    <col min="6" max="6" width="11" customWidth="1"/>
    <col min="7" max="7" width="9.140625" customWidth="1"/>
    <col min="8" max="8" width="10.7109375" bestFit="1" customWidth="1"/>
    <col min="9" max="9" width="9.140625" customWidth="1"/>
    <col min="10" max="10" width="11.85546875" customWidth="1"/>
    <col min="11" max="11" width="12.28515625" style="5" customWidth="1"/>
    <col min="12" max="12" width="9.140625" customWidth="1"/>
  </cols>
  <sheetData>
    <row r="1" spans="1:11" x14ac:dyDescent="0.25">
      <c r="A1" s="1" t="s">
        <v>0</v>
      </c>
      <c r="D1" s="1" t="s">
        <v>84</v>
      </c>
    </row>
    <row r="3" spans="1:11" s="1" customFormat="1" ht="45.75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119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ht="15.75" thickTop="1" x14ac:dyDescent="0.25">
      <c r="A4" s="4">
        <v>44663</v>
      </c>
      <c r="B4" t="s">
        <v>109</v>
      </c>
      <c r="C4" t="s">
        <v>110</v>
      </c>
      <c r="D4" s="16">
        <v>6375</v>
      </c>
      <c r="E4" s="16"/>
      <c r="F4" s="16"/>
      <c r="G4" s="16"/>
      <c r="H4" s="16"/>
      <c r="I4" s="16"/>
      <c r="J4" s="16">
        <f>SUM(D4:I4)</f>
        <v>6375</v>
      </c>
      <c r="K4" s="5" t="s">
        <v>122</v>
      </c>
    </row>
    <row r="5" spans="1:11" x14ac:dyDescent="0.25">
      <c r="A5" s="4">
        <v>44665</v>
      </c>
      <c r="B5" t="s">
        <v>5</v>
      </c>
      <c r="C5" t="s">
        <v>111</v>
      </c>
      <c r="D5" s="16"/>
      <c r="E5" s="16">
        <v>1026.33</v>
      </c>
      <c r="F5" s="16"/>
      <c r="G5" s="16"/>
      <c r="H5" s="16"/>
      <c r="I5" s="16"/>
      <c r="J5" s="16">
        <f>SUM(D5:I5)</f>
        <v>1026.33</v>
      </c>
      <c r="K5" s="5" t="s">
        <v>122</v>
      </c>
    </row>
    <row r="6" spans="1:11" x14ac:dyDescent="0.25">
      <c r="A6" s="4">
        <v>44670</v>
      </c>
      <c r="B6" t="s">
        <v>117</v>
      </c>
      <c r="C6" t="s">
        <v>118</v>
      </c>
      <c r="D6" s="16"/>
      <c r="E6" s="16"/>
      <c r="F6" s="16">
        <v>500</v>
      </c>
      <c r="G6" s="16"/>
      <c r="H6" s="16"/>
      <c r="I6" s="16"/>
      <c r="J6" s="16">
        <f>SUM(D6:I6)</f>
        <v>500</v>
      </c>
      <c r="K6" s="5" t="s">
        <v>122</v>
      </c>
    </row>
    <row r="7" spans="1:11" x14ac:dyDescent="0.25">
      <c r="A7" s="4">
        <v>44673</v>
      </c>
      <c r="B7" t="s">
        <v>120</v>
      </c>
      <c r="C7" t="s">
        <v>121</v>
      </c>
      <c r="D7" s="16"/>
      <c r="E7" s="16"/>
      <c r="F7" s="16">
        <v>6218</v>
      </c>
      <c r="G7" s="16"/>
      <c r="H7" s="16"/>
      <c r="I7" s="16"/>
      <c r="J7" s="16">
        <f>SUM(D7:I7)</f>
        <v>6218</v>
      </c>
      <c r="K7" s="5" t="s">
        <v>122</v>
      </c>
    </row>
    <row r="8" spans="1:11" x14ac:dyDescent="0.25">
      <c r="A8" s="4">
        <v>45107</v>
      </c>
      <c r="B8" t="s">
        <v>165</v>
      </c>
      <c r="C8" t="s">
        <v>128</v>
      </c>
      <c r="D8" s="16"/>
      <c r="E8" s="16"/>
      <c r="F8" s="16"/>
      <c r="G8" s="16">
        <v>9.18</v>
      </c>
      <c r="I8" s="16"/>
      <c r="J8" s="16">
        <f t="shared" ref="J8:J9" si="0">SUM(D8:I8)</f>
        <v>9.18</v>
      </c>
      <c r="K8" s="5" t="s">
        <v>122</v>
      </c>
    </row>
    <row r="9" spans="1:11" x14ac:dyDescent="0.25">
      <c r="A9" s="4">
        <v>45119</v>
      </c>
      <c r="B9" t="s">
        <v>166</v>
      </c>
      <c r="C9" t="s">
        <v>162</v>
      </c>
      <c r="D9" s="16"/>
      <c r="E9" s="16"/>
      <c r="F9" s="16"/>
      <c r="G9" s="16"/>
      <c r="H9" s="16">
        <v>200</v>
      </c>
      <c r="I9" s="16"/>
      <c r="J9" s="16">
        <f t="shared" si="0"/>
        <v>200</v>
      </c>
      <c r="K9" s="5" t="s">
        <v>122</v>
      </c>
    </row>
    <row r="10" spans="1:11" x14ac:dyDescent="0.25">
      <c r="A10" s="4">
        <v>44824</v>
      </c>
      <c r="B10" t="s">
        <v>127</v>
      </c>
      <c r="C10" t="s">
        <v>164</v>
      </c>
      <c r="D10" s="16">
        <v>6375</v>
      </c>
      <c r="E10" s="16"/>
      <c r="F10" s="16"/>
      <c r="G10" s="16"/>
      <c r="H10" s="16"/>
      <c r="I10" s="16"/>
      <c r="J10" s="16">
        <f>SUM(D10:I10)</f>
        <v>6375</v>
      </c>
      <c r="K10" s="5" t="s">
        <v>122</v>
      </c>
    </row>
    <row r="11" spans="1:11" x14ac:dyDescent="0.25">
      <c r="A11" s="4">
        <v>45199</v>
      </c>
      <c r="B11" t="s">
        <v>165</v>
      </c>
      <c r="C11" t="s">
        <v>167</v>
      </c>
      <c r="D11" s="16"/>
      <c r="E11" s="16"/>
      <c r="F11" s="16"/>
      <c r="G11" s="16">
        <v>16.38</v>
      </c>
      <c r="H11" s="16"/>
      <c r="I11" s="16"/>
      <c r="J11" s="16">
        <f t="shared" ref="J11:J12" si="1">SUM(D11:I11)</f>
        <v>16.38</v>
      </c>
      <c r="K11" s="5" t="s">
        <v>122</v>
      </c>
    </row>
    <row r="12" spans="1:11" x14ac:dyDescent="0.25">
      <c r="A12" s="4">
        <v>45291</v>
      </c>
      <c r="B12" t="s">
        <v>165</v>
      </c>
      <c r="C12" t="s">
        <v>168</v>
      </c>
      <c r="D12" s="16"/>
      <c r="E12" s="16"/>
      <c r="F12" s="16"/>
      <c r="G12" s="16">
        <v>35.22</v>
      </c>
      <c r="H12" s="16"/>
      <c r="I12" s="16"/>
      <c r="J12" s="16">
        <f t="shared" si="1"/>
        <v>35.22</v>
      </c>
      <c r="K12" s="5" t="s">
        <v>122</v>
      </c>
    </row>
    <row r="13" spans="1:11" x14ac:dyDescent="0.25">
      <c r="A13" s="4">
        <v>44993</v>
      </c>
      <c r="B13" t="s">
        <v>161</v>
      </c>
      <c r="C13" t="s">
        <v>169</v>
      </c>
      <c r="D13" s="16"/>
      <c r="E13" s="16"/>
      <c r="F13" s="16"/>
      <c r="G13" s="16"/>
      <c r="H13" s="16">
        <v>100</v>
      </c>
      <c r="I13" s="16"/>
      <c r="J13" s="16">
        <f t="shared" ref="J13:J16" si="2">SUM(D13:I13)</f>
        <v>100</v>
      </c>
      <c r="K13" s="5" t="s">
        <v>122</v>
      </c>
    </row>
    <row r="14" spans="1:11" x14ac:dyDescent="0.25">
      <c r="A14" s="4">
        <v>45016</v>
      </c>
      <c r="B14" t="s">
        <v>163</v>
      </c>
      <c r="C14" t="s">
        <v>170</v>
      </c>
      <c r="D14" s="16"/>
      <c r="E14" s="16"/>
      <c r="F14" s="16"/>
      <c r="G14" s="16">
        <v>51.16</v>
      </c>
      <c r="H14" s="16"/>
      <c r="J14" s="16">
        <f>SUM(D14:H14)</f>
        <v>51.16</v>
      </c>
      <c r="K14" s="5" t="s">
        <v>122</v>
      </c>
    </row>
    <row r="15" spans="1:11" x14ac:dyDescent="0.25">
      <c r="A15" s="4"/>
      <c r="D15" s="16"/>
      <c r="E15" s="16"/>
      <c r="F15" s="16"/>
      <c r="G15" s="16"/>
      <c r="H15" s="16"/>
      <c r="I15" s="16"/>
      <c r="J15" s="16">
        <f t="shared" si="2"/>
        <v>0</v>
      </c>
    </row>
    <row r="16" spans="1:11" x14ac:dyDescent="0.25">
      <c r="A16" s="4"/>
      <c r="D16" s="16"/>
      <c r="E16" s="16"/>
      <c r="F16" s="16"/>
      <c r="G16" s="16"/>
      <c r="H16" s="16"/>
      <c r="I16" s="16"/>
      <c r="J16" s="16">
        <f t="shared" si="2"/>
        <v>0</v>
      </c>
    </row>
    <row r="17" spans="1:11" x14ac:dyDescent="0.25">
      <c r="A17" t="s">
        <v>74</v>
      </c>
      <c r="D17" s="16">
        <f>SUM(D4:D16)</f>
        <v>12750</v>
      </c>
      <c r="E17" s="16">
        <f>SUM(E4:E16)</f>
        <v>1026.33</v>
      </c>
      <c r="F17" s="16">
        <f>SUM(F4:F16)</f>
        <v>6718</v>
      </c>
      <c r="G17" s="16">
        <f t="shared" ref="G17:H17" si="3">SUM(G4:G16)</f>
        <v>111.94</v>
      </c>
      <c r="H17" s="16">
        <f t="shared" si="3"/>
        <v>300</v>
      </c>
      <c r="I17" s="16">
        <f>SUM(I4:I16)</f>
        <v>0</v>
      </c>
      <c r="J17" s="16"/>
    </row>
    <row r="18" spans="1:11" x14ac:dyDescent="0.25">
      <c r="D18" s="16"/>
      <c r="E18" s="16"/>
      <c r="F18" s="16"/>
      <c r="G18" s="16"/>
      <c r="H18" s="16"/>
      <c r="I18" s="16"/>
      <c r="J18" s="16"/>
    </row>
    <row r="19" spans="1:11" x14ac:dyDescent="0.25">
      <c r="A19" s="1" t="s">
        <v>30</v>
      </c>
      <c r="D19" s="16"/>
      <c r="E19" s="16"/>
      <c r="F19" s="16"/>
      <c r="G19" s="16"/>
      <c r="H19" s="16"/>
      <c r="I19" s="16"/>
      <c r="J19" s="17">
        <f>SUM(J4:J18)</f>
        <v>20906.270000000004</v>
      </c>
    </row>
    <row r="20" spans="1:11" x14ac:dyDescent="0.25">
      <c r="D20" s="16"/>
      <c r="E20" s="16"/>
      <c r="F20" s="16"/>
      <c r="G20" s="16"/>
      <c r="H20" s="16"/>
      <c r="I20" s="16"/>
      <c r="J20" s="16"/>
    </row>
    <row r="21" spans="1:11" x14ac:dyDescent="0.25">
      <c r="D21" s="16"/>
      <c r="E21" s="16"/>
      <c r="F21" s="16"/>
      <c r="G21" s="16"/>
      <c r="H21" s="16"/>
      <c r="I21" s="16"/>
      <c r="J21" s="16"/>
    </row>
    <row r="22" spans="1:11" x14ac:dyDescent="0.25">
      <c r="D22" s="16"/>
      <c r="E22" s="16"/>
      <c r="F22" s="16"/>
      <c r="G22" s="16"/>
      <c r="H22" s="16"/>
      <c r="I22" s="16"/>
      <c r="J22" s="16"/>
    </row>
    <row r="23" spans="1:11" x14ac:dyDescent="0.25">
      <c r="A23" s="1"/>
      <c r="B23" s="16"/>
      <c r="D23" s="16"/>
      <c r="E23" s="16"/>
      <c r="F23" s="16"/>
      <c r="G23" s="16"/>
      <c r="H23" s="16"/>
      <c r="I23" s="16"/>
      <c r="J23" s="16"/>
    </row>
    <row r="24" spans="1:11" x14ac:dyDescent="0.25">
      <c r="A24" s="4"/>
      <c r="D24" s="16"/>
      <c r="E24" s="16"/>
      <c r="F24" s="16"/>
      <c r="G24" s="16"/>
      <c r="H24" s="16"/>
      <c r="I24" s="16"/>
      <c r="J24" s="16"/>
    </row>
    <row r="25" spans="1:11" x14ac:dyDescent="0.25">
      <c r="A25" s="4"/>
      <c r="D25" s="16"/>
      <c r="E25" s="16"/>
      <c r="F25" s="16"/>
      <c r="G25" s="16"/>
      <c r="H25" s="16"/>
      <c r="I25" s="16"/>
      <c r="J25" s="16"/>
    </row>
    <row r="26" spans="1:11" x14ac:dyDescent="0.25">
      <c r="A26" s="4"/>
      <c r="G26" s="16"/>
      <c r="J26" s="16"/>
    </row>
    <row r="27" spans="1:11" x14ac:dyDescent="0.25">
      <c r="A27" s="21"/>
      <c r="G27" s="16"/>
      <c r="J27" s="16"/>
      <c r="K27" s="20"/>
    </row>
    <row r="28" spans="1:11" x14ac:dyDescent="0.25">
      <c r="A28" s="4"/>
      <c r="G28" s="16"/>
      <c r="J28" s="16"/>
    </row>
    <row r="29" spans="1:11" x14ac:dyDescent="0.25">
      <c r="A29" s="4"/>
      <c r="G29" s="16"/>
      <c r="J29" s="16"/>
    </row>
    <row r="30" spans="1:11" x14ac:dyDescent="0.25">
      <c r="A30" s="4"/>
      <c r="G30" s="16"/>
      <c r="J30" s="16"/>
    </row>
    <row r="31" spans="1:11" x14ac:dyDescent="0.25">
      <c r="A31" s="4"/>
      <c r="G31" s="16"/>
      <c r="J31" s="16"/>
    </row>
  </sheetData>
  <pageMargins left="0.70000000000000007" right="0.70000000000000007" top="0.75" bottom="0.75" header="0.30000000000000004" footer="0.30000000000000004"/>
  <pageSetup fitToWidth="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9"/>
  <sheetViews>
    <sheetView tabSelected="1" workbookViewId="0">
      <pane ySplit="3" topLeftCell="A4" activePane="bottomLeft" state="frozen"/>
      <selection pane="bottomLeft" activeCell="F18" sqref="F18"/>
    </sheetView>
  </sheetViews>
  <sheetFormatPr defaultRowHeight="15" x14ac:dyDescent="0.25"/>
  <cols>
    <col min="1" max="1" width="10.7109375" bestFit="1" customWidth="1"/>
    <col min="2" max="2" width="20.28515625" bestFit="1" customWidth="1"/>
    <col min="3" max="3" width="4" bestFit="1" customWidth="1"/>
    <col min="4" max="4" width="27.140625" bestFit="1" customWidth="1"/>
    <col min="5" max="5" width="18.42578125" hidden="1" customWidth="1"/>
    <col min="6" max="6" width="13.5703125" bestFit="1" customWidth="1"/>
    <col min="7" max="7" width="10" style="6" bestFit="1" customWidth="1"/>
    <col min="8" max="8" width="11.5703125" style="6" bestFit="1" customWidth="1"/>
    <col min="9" max="9" width="10" style="6" bestFit="1" customWidth="1"/>
    <col min="10" max="10" width="8.42578125" style="6" bestFit="1" customWidth="1"/>
    <col min="11" max="11" width="7.42578125" style="6" bestFit="1" customWidth="1"/>
    <col min="12" max="14" width="10" style="6" bestFit="1" customWidth="1"/>
    <col min="15" max="15" width="9.7109375" style="6" bestFit="1" customWidth="1"/>
    <col min="16" max="16" width="10" style="6" bestFit="1" customWidth="1"/>
    <col min="17" max="17" width="11" style="6" bestFit="1" customWidth="1"/>
    <col min="18" max="18" width="10" style="6" bestFit="1" customWidth="1"/>
    <col min="19" max="19" width="8" style="6" bestFit="1" customWidth="1"/>
    <col min="20" max="20" width="19.85546875" style="6" customWidth="1"/>
    <col min="21" max="21" width="13.28515625" style="6" customWidth="1"/>
    <col min="22" max="22" width="10.5703125" style="5" customWidth="1"/>
    <col min="23" max="23" width="10.85546875" bestFit="1" customWidth="1"/>
  </cols>
  <sheetData>
    <row r="1" spans="1:23" x14ac:dyDescent="0.25">
      <c r="A1" s="1" t="s">
        <v>0</v>
      </c>
      <c r="E1" s="1" t="s">
        <v>85</v>
      </c>
      <c r="F1" s="1"/>
    </row>
    <row r="3" spans="1:23" s="12" customFormat="1" ht="45" customHeight="1" thickBot="1" x14ac:dyDescent="0.3">
      <c r="A3" s="7" t="s">
        <v>1</v>
      </c>
      <c r="B3" s="8" t="s">
        <v>11</v>
      </c>
      <c r="C3" s="8" t="s">
        <v>3</v>
      </c>
      <c r="D3" s="8" t="s">
        <v>12</v>
      </c>
      <c r="E3" s="9" t="s">
        <v>69</v>
      </c>
      <c r="F3" s="9" t="s">
        <v>82</v>
      </c>
      <c r="G3" s="10" t="s">
        <v>54</v>
      </c>
      <c r="H3" s="10" t="s">
        <v>22</v>
      </c>
      <c r="I3" s="10" t="s">
        <v>29</v>
      </c>
      <c r="J3" s="10" t="s">
        <v>13</v>
      </c>
      <c r="K3" s="10" t="s">
        <v>14</v>
      </c>
      <c r="L3" s="10" t="s">
        <v>15</v>
      </c>
      <c r="M3" s="10" t="s">
        <v>24</v>
      </c>
      <c r="N3" s="10" t="s">
        <v>16</v>
      </c>
      <c r="O3" s="10" t="s">
        <v>60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1" t="s">
        <v>9</v>
      </c>
      <c r="V3" s="3" t="s">
        <v>10</v>
      </c>
      <c r="W3" s="19" t="s">
        <v>34</v>
      </c>
    </row>
    <row r="4" spans="1:23" ht="15.75" thickTop="1" x14ac:dyDescent="0.25">
      <c r="A4" s="13">
        <v>44652</v>
      </c>
      <c r="B4" s="57" t="s">
        <v>90</v>
      </c>
      <c r="C4" s="14">
        <v>1</v>
      </c>
      <c r="D4" t="s">
        <v>91</v>
      </c>
      <c r="E4" t="s">
        <v>93</v>
      </c>
      <c r="F4" s="14" t="s">
        <v>92</v>
      </c>
      <c r="N4" s="6">
        <v>6218</v>
      </c>
      <c r="T4" s="6">
        <v>1243.5999999999999</v>
      </c>
      <c r="U4" s="6">
        <f t="shared" ref="U4:U78" si="0">SUM(G4:T4)</f>
        <v>7461.6</v>
      </c>
      <c r="V4" s="5" t="s">
        <v>122</v>
      </c>
      <c r="W4">
        <v>852059134</v>
      </c>
    </row>
    <row r="5" spans="1:23" x14ac:dyDescent="0.25">
      <c r="A5" s="13">
        <v>44670</v>
      </c>
      <c r="B5" s="58" t="s">
        <v>94</v>
      </c>
      <c r="C5" s="14">
        <v>2</v>
      </c>
      <c r="D5" t="s">
        <v>97</v>
      </c>
      <c r="E5" s="14" t="s">
        <v>95</v>
      </c>
      <c r="F5" t="s">
        <v>96</v>
      </c>
      <c r="R5" s="6">
        <v>93.01</v>
      </c>
      <c r="T5" s="6">
        <v>4.6500000000000004</v>
      </c>
      <c r="U5" s="6">
        <f t="shared" si="0"/>
        <v>97.660000000000011</v>
      </c>
      <c r="V5" s="5" t="s">
        <v>122</v>
      </c>
      <c r="W5">
        <v>559097889</v>
      </c>
    </row>
    <row r="6" spans="1:23" x14ac:dyDescent="0.25">
      <c r="A6" s="13">
        <v>44670</v>
      </c>
      <c r="B6" s="58" t="s">
        <v>94</v>
      </c>
      <c r="C6" s="14">
        <v>3</v>
      </c>
      <c r="D6" t="s">
        <v>98</v>
      </c>
      <c r="E6" s="14" t="s">
        <v>95</v>
      </c>
      <c r="F6" t="s">
        <v>99</v>
      </c>
      <c r="R6" s="6">
        <v>88.9</v>
      </c>
      <c r="T6" s="6">
        <v>4.4400000000000004</v>
      </c>
      <c r="U6" s="6">
        <f t="shared" si="0"/>
        <v>93.34</v>
      </c>
      <c r="V6" s="5" t="s">
        <v>122</v>
      </c>
      <c r="W6">
        <v>559097889</v>
      </c>
    </row>
    <row r="7" spans="1:23" x14ac:dyDescent="0.25">
      <c r="A7" s="13">
        <v>44670</v>
      </c>
      <c r="B7" s="58" t="s">
        <v>94</v>
      </c>
      <c r="C7" s="14">
        <v>4</v>
      </c>
      <c r="D7" t="s">
        <v>101</v>
      </c>
      <c r="E7" s="14" t="s">
        <v>95</v>
      </c>
      <c r="F7" t="s">
        <v>100</v>
      </c>
      <c r="R7" s="6">
        <v>103.43</v>
      </c>
      <c r="T7" s="6">
        <v>5.17</v>
      </c>
      <c r="U7" s="6">
        <f t="shared" si="0"/>
        <v>108.60000000000001</v>
      </c>
      <c r="V7" s="5" t="s">
        <v>122</v>
      </c>
      <c r="W7">
        <v>559097889</v>
      </c>
    </row>
    <row r="8" spans="1:23" x14ac:dyDescent="0.25">
      <c r="A8" s="13">
        <v>44662</v>
      </c>
      <c r="B8" s="58" t="s">
        <v>102</v>
      </c>
      <c r="C8" s="14">
        <v>5</v>
      </c>
      <c r="D8" t="s">
        <v>103</v>
      </c>
      <c r="E8" s="14" t="s">
        <v>93</v>
      </c>
      <c r="F8" s="55" t="s">
        <v>104</v>
      </c>
      <c r="J8" s="6">
        <v>50</v>
      </c>
      <c r="U8" s="6">
        <f t="shared" si="0"/>
        <v>50</v>
      </c>
      <c r="V8" s="5" t="s">
        <v>122</v>
      </c>
    </row>
    <row r="9" spans="1:23" x14ac:dyDescent="0.25">
      <c r="A9" s="13">
        <v>44665</v>
      </c>
      <c r="B9" s="58" t="s">
        <v>105</v>
      </c>
      <c r="C9" s="14">
        <v>6</v>
      </c>
      <c r="D9" t="s">
        <v>106</v>
      </c>
      <c r="E9" s="14" t="s">
        <v>93</v>
      </c>
      <c r="F9" s="14">
        <v>111674</v>
      </c>
      <c r="R9" s="6">
        <v>100.5</v>
      </c>
      <c r="T9" s="6">
        <v>20.100000000000001</v>
      </c>
      <c r="U9" s="6">
        <f t="shared" si="0"/>
        <v>120.6</v>
      </c>
      <c r="V9" s="5" t="s">
        <v>122</v>
      </c>
      <c r="W9">
        <v>559097889</v>
      </c>
    </row>
    <row r="10" spans="1:23" x14ac:dyDescent="0.25">
      <c r="A10" s="13">
        <v>44665</v>
      </c>
      <c r="B10" s="58" t="s">
        <v>107</v>
      </c>
      <c r="C10" s="14">
        <v>7</v>
      </c>
      <c r="D10" t="s">
        <v>108</v>
      </c>
      <c r="E10" s="14" t="s">
        <v>93</v>
      </c>
      <c r="F10" s="14">
        <v>3747</v>
      </c>
      <c r="L10" s="6">
        <v>73.89</v>
      </c>
      <c r="U10" s="6">
        <f t="shared" si="0"/>
        <v>73.89</v>
      </c>
      <c r="V10" s="5" t="s">
        <v>122</v>
      </c>
    </row>
    <row r="11" spans="1:23" x14ac:dyDescent="0.25">
      <c r="A11" s="13">
        <v>44671</v>
      </c>
      <c r="B11" s="58" t="s">
        <v>112</v>
      </c>
      <c r="C11" s="14">
        <v>8</v>
      </c>
      <c r="D11" t="s">
        <v>113</v>
      </c>
      <c r="E11" s="14" t="s">
        <v>93</v>
      </c>
      <c r="F11" s="14">
        <v>412</v>
      </c>
      <c r="P11" s="6">
        <v>573.33000000000004</v>
      </c>
      <c r="T11" s="6">
        <v>114.67</v>
      </c>
      <c r="U11" s="6">
        <f t="shared" si="0"/>
        <v>688</v>
      </c>
      <c r="V11" s="5" t="s">
        <v>122</v>
      </c>
      <c r="W11" s="59">
        <v>370022346</v>
      </c>
    </row>
    <row r="12" spans="1:23" x14ac:dyDescent="0.25">
      <c r="A12" s="13">
        <v>44679</v>
      </c>
      <c r="B12" s="58" t="s">
        <v>22</v>
      </c>
      <c r="C12" s="14">
        <v>9</v>
      </c>
      <c r="D12" t="s">
        <v>114</v>
      </c>
      <c r="E12" s="14" t="s">
        <v>93</v>
      </c>
      <c r="F12" s="14"/>
      <c r="H12" s="6">
        <v>37.4</v>
      </c>
      <c r="U12" s="6">
        <f t="shared" si="0"/>
        <v>37.4</v>
      </c>
      <c r="V12" s="5" t="s">
        <v>122</v>
      </c>
    </row>
    <row r="13" spans="1:23" x14ac:dyDescent="0.25">
      <c r="A13" s="13">
        <v>44679</v>
      </c>
      <c r="B13" s="58" t="s">
        <v>115</v>
      </c>
      <c r="C13" s="14">
        <v>10</v>
      </c>
      <c r="D13" t="s">
        <v>116</v>
      </c>
      <c r="E13" s="14" t="s">
        <v>93</v>
      </c>
      <c r="F13" s="14"/>
      <c r="G13" s="6">
        <v>150.28</v>
      </c>
      <c r="I13" s="6">
        <v>26</v>
      </c>
      <c r="U13" s="6">
        <f>SUM(G13:T13)</f>
        <v>176.28</v>
      </c>
      <c r="V13" s="5" t="s">
        <v>122</v>
      </c>
    </row>
    <row r="14" spans="1:23" x14ac:dyDescent="0.25">
      <c r="A14" s="13">
        <v>44702</v>
      </c>
      <c r="B14" s="58" t="s">
        <v>94</v>
      </c>
      <c r="C14" s="14">
        <v>11</v>
      </c>
      <c r="D14" t="s">
        <v>123</v>
      </c>
      <c r="E14" s="14" t="s">
        <v>93</v>
      </c>
      <c r="F14" t="s">
        <v>124</v>
      </c>
      <c r="R14" s="6">
        <v>80.78</v>
      </c>
      <c r="T14" s="6">
        <v>4.04</v>
      </c>
      <c r="U14" s="6">
        <f t="shared" si="0"/>
        <v>84.820000000000007</v>
      </c>
      <c r="V14" s="5" t="s">
        <v>122</v>
      </c>
      <c r="W14">
        <v>559097889</v>
      </c>
    </row>
    <row r="15" spans="1:23" x14ac:dyDescent="0.25">
      <c r="A15" s="13">
        <v>44733</v>
      </c>
      <c r="B15" s="58" t="s">
        <v>94</v>
      </c>
      <c r="C15" s="14">
        <v>12</v>
      </c>
      <c r="D15" t="s">
        <v>180</v>
      </c>
      <c r="E15" s="14"/>
      <c r="R15" s="6">
        <v>68.319999999999993</v>
      </c>
      <c r="T15" s="6">
        <v>13.66</v>
      </c>
      <c r="U15" s="6">
        <f>SUM(G15:T15)</f>
        <v>81.97999999999999</v>
      </c>
      <c r="V15" s="5" t="s">
        <v>122</v>
      </c>
      <c r="W15">
        <v>559097889</v>
      </c>
    </row>
    <row r="16" spans="1:23" x14ac:dyDescent="0.25">
      <c r="A16" s="13">
        <v>44736</v>
      </c>
      <c r="B16" s="58" t="s">
        <v>139</v>
      </c>
      <c r="C16" s="14">
        <v>13</v>
      </c>
      <c r="D16" t="s">
        <v>140</v>
      </c>
      <c r="E16" s="14"/>
      <c r="J16" s="6">
        <v>21.06</v>
      </c>
      <c r="U16" s="6">
        <f>SUM(G16:T16)</f>
        <v>21.06</v>
      </c>
      <c r="V16" s="5" t="s">
        <v>122</v>
      </c>
    </row>
    <row r="17" spans="1:23" x14ac:dyDescent="0.25">
      <c r="A17" s="13">
        <v>44736</v>
      </c>
      <c r="B17" s="58" t="s">
        <v>126</v>
      </c>
      <c r="C17" s="14">
        <v>14</v>
      </c>
      <c r="D17" t="s">
        <v>108</v>
      </c>
      <c r="E17" s="14" t="s">
        <v>95</v>
      </c>
      <c r="L17" s="6">
        <v>35</v>
      </c>
      <c r="U17" s="6">
        <f t="shared" si="0"/>
        <v>35</v>
      </c>
      <c r="V17" s="5" t="s">
        <v>122</v>
      </c>
    </row>
    <row r="18" spans="1:23" x14ac:dyDescent="0.25">
      <c r="A18" s="13">
        <v>44742</v>
      </c>
      <c r="B18" s="58" t="s">
        <v>158</v>
      </c>
      <c r="C18" s="14">
        <v>15</v>
      </c>
      <c r="D18" t="s">
        <v>158</v>
      </c>
      <c r="E18" s="14" t="s">
        <v>93</v>
      </c>
      <c r="J18" s="6">
        <v>18</v>
      </c>
      <c r="U18" s="6">
        <f t="shared" si="0"/>
        <v>18</v>
      </c>
      <c r="V18" s="5" t="s">
        <v>122</v>
      </c>
    </row>
    <row r="19" spans="1:23" x14ac:dyDescent="0.25">
      <c r="A19" s="13">
        <v>44747</v>
      </c>
      <c r="B19" s="58" t="s">
        <v>112</v>
      </c>
      <c r="C19" s="14">
        <v>16</v>
      </c>
      <c r="D19" t="s">
        <v>113</v>
      </c>
      <c r="E19" s="14"/>
      <c r="F19">
        <v>475</v>
      </c>
      <c r="P19" s="6">
        <v>573.33000000000004</v>
      </c>
      <c r="T19" s="6">
        <v>114.67</v>
      </c>
      <c r="U19" s="6">
        <f t="shared" si="0"/>
        <v>688</v>
      </c>
      <c r="V19" s="5" t="s">
        <v>122</v>
      </c>
      <c r="W19" s="59">
        <v>370022346</v>
      </c>
    </row>
    <row r="20" spans="1:23" x14ac:dyDescent="0.25">
      <c r="A20" s="13">
        <v>44747</v>
      </c>
      <c r="B20" s="58" t="s">
        <v>115</v>
      </c>
      <c r="C20" s="14">
        <v>17</v>
      </c>
      <c r="D20" t="s">
        <v>129</v>
      </c>
      <c r="E20" s="14" t="s">
        <v>93</v>
      </c>
      <c r="G20" s="6">
        <v>176.28</v>
      </c>
      <c r="U20" s="6">
        <f t="shared" si="0"/>
        <v>176.28</v>
      </c>
      <c r="V20" s="5" t="s">
        <v>122</v>
      </c>
    </row>
    <row r="21" spans="1:23" x14ac:dyDescent="0.25">
      <c r="A21" s="13">
        <v>44747</v>
      </c>
      <c r="B21" s="58" t="s">
        <v>130</v>
      </c>
      <c r="C21" s="14">
        <v>18</v>
      </c>
      <c r="D21" t="s">
        <v>181</v>
      </c>
      <c r="E21" s="14" t="s">
        <v>93</v>
      </c>
      <c r="N21" s="6">
        <v>100</v>
      </c>
      <c r="U21" s="6">
        <f t="shared" si="0"/>
        <v>100</v>
      </c>
      <c r="V21" s="5" t="s">
        <v>122</v>
      </c>
    </row>
    <row r="22" spans="1:23" x14ac:dyDescent="0.25">
      <c r="A22" s="13">
        <v>44748</v>
      </c>
      <c r="B22" s="58" t="s">
        <v>125</v>
      </c>
      <c r="C22" s="14">
        <v>19</v>
      </c>
      <c r="D22" t="s">
        <v>129</v>
      </c>
      <c r="E22" s="14" t="s">
        <v>93</v>
      </c>
      <c r="G22" s="6">
        <v>335.94</v>
      </c>
      <c r="U22" s="6">
        <f t="shared" si="0"/>
        <v>335.94</v>
      </c>
      <c r="V22" s="5" t="s">
        <v>122</v>
      </c>
    </row>
    <row r="23" spans="1:23" x14ac:dyDescent="0.25">
      <c r="A23" s="13">
        <v>44748</v>
      </c>
      <c r="B23" s="58" t="s">
        <v>22</v>
      </c>
      <c r="C23" s="14">
        <v>20</v>
      </c>
      <c r="D23" t="s">
        <v>114</v>
      </c>
      <c r="E23" s="14" t="s">
        <v>93</v>
      </c>
      <c r="H23" s="6">
        <v>105.6</v>
      </c>
      <c r="U23" s="6">
        <f t="shared" si="0"/>
        <v>105.6</v>
      </c>
      <c r="V23" s="5" t="s">
        <v>122</v>
      </c>
    </row>
    <row r="24" spans="1:23" x14ac:dyDescent="0.25">
      <c r="A24" s="13">
        <v>44762</v>
      </c>
      <c r="B24" s="58" t="s">
        <v>94</v>
      </c>
      <c r="C24" s="14">
        <v>21</v>
      </c>
      <c r="D24" t="s">
        <v>131</v>
      </c>
      <c r="E24" s="14" t="s">
        <v>95</v>
      </c>
      <c r="F24">
        <v>4043404</v>
      </c>
      <c r="R24" s="6">
        <v>73.319999999999993</v>
      </c>
      <c r="U24" s="6">
        <f t="shared" si="0"/>
        <v>73.319999999999993</v>
      </c>
      <c r="V24" s="5" t="s">
        <v>122</v>
      </c>
      <c r="W24">
        <v>559097889</v>
      </c>
    </row>
    <row r="25" spans="1:23" x14ac:dyDescent="0.25">
      <c r="A25" s="13">
        <v>44767</v>
      </c>
      <c r="B25" s="58" t="s">
        <v>112</v>
      </c>
      <c r="C25" s="14">
        <v>22</v>
      </c>
      <c r="D25" t="s">
        <v>113</v>
      </c>
      <c r="E25" s="14" t="s">
        <v>93</v>
      </c>
      <c r="F25" t="s">
        <v>141</v>
      </c>
      <c r="P25" s="6">
        <v>1376</v>
      </c>
      <c r="U25" s="6">
        <f t="shared" si="0"/>
        <v>1376</v>
      </c>
      <c r="V25" s="5" t="s">
        <v>122</v>
      </c>
    </row>
    <row r="26" spans="1:23" x14ac:dyDescent="0.25">
      <c r="A26" s="13">
        <v>44768</v>
      </c>
      <c r="B26" s="58" t="s">
        <v>132</v>
      </c>
      <c r="C26" s="14">
        <v>23</v>
      </c>
      <c r="D26" t="s">
        <v>14</v>
      </c>
      <c r="E26" s="14" t="s">
        <v>93</v>
      </c>
      <c r="K26" s="6">
        <v>10</v>
      </c>
      <c r="U26" s="6">
        <f t="shared" si="0"/>
        <v>10</v>
      </c>
      <c r="V26" s="5" t="s">
        <v>122</v>
      </c>
    </row>
    <row r="27" spans="1:23" x14ac:dyDescent="0.25">
      <c r="A27" s="13">
        <v>44790</v>
      </c>
      <c r="B27" s="58" t="s">
        <v>94</v>
      </c>
      <c r="C27" s="14">
        <v>24</v>
      </c>
      <c r="D27" t="s">
        <v>133</v>
      </c>
      <c r="E27" s="14" t="s">
        <v>95</v>
      </c>
      <c r="F27">
        <v>4282251</v>
      </c>
      <c r="R27" s="6">
        <v>74.319999999999993</v>
      </c>
      <c r="U27" s="6">
        <f t="shared" si="0"/>
        <v>74.319999999999993</v>
      </c>
      <c r="V27" s="5" t="s">
        <v>122</v>
      </c>
      <c r="W27">
        <v>559097889</v>
      </c>
    </row>
    <row r="28" spans="1:23" x14ac:dyDescent="0.25">
      <c r="A28" s="13">
        <v>44810</v>
      </c>
      <c r="B28" s="58" t="s">
        <v>130</v>
      </c>
      <c r="C28" s="14">
        <v>25</v>
      </c>
      <c r="D28" t="s">
        <v>134</v>
      </c>
      <c r="E28" s="14" t="s">
        <v>93</v>
      </c>
      <c r="M28" s="6">
        <v>787.18</v>
      </c>
      <c r="U28" s="6">
        <f t="shared" si="0"/>
        <v>787.18</v>
      </c>
      <c r="V28" s="5" t="s">
        <v>122</v>
      </c>
    </row>
    <row r="29" spans="1:23" x14ac:dyDescent="0.25">
      <c r="A29" s="13">
        <v>44810</v>
      </c>
      <c r="B29" s="58" t="s">
        <v>135</v>
      </c>
      <c r="C29" s="14">
        <v>26</v>
      </c>
      <c r="D29" t="s">
        <v>136</v>
      </c>
      <c r="E29" s="14" t="s">
        <v>93</v>
      </c>
      <c r="G29" s="6">
        <v>156.36000000000001</v>
      </c>
      <c r="U29" s="6">
        <f t="shared" si="0"/>
        <v>156.36000000000001</v>
      </c>
      <c r="V29" s="5" t="s">
        <v>122</v>
      </c>
    </row>
    <row r="30" spans="1:23" x14ac:dyDescent="0.25">
      <c r="A30" s="13">
        <v>44810</v>
      </c>
      <c r="B30" s="58" t="s">
        <v>135</v>
      </c>
      <c r="C30" s="14">
        <v>27</v>
      </c>
      <c r="D30" t="s">
        <v>137</v>
      </c>
      <c r="E30" s="14" t="s">
        <v>93</v>
      </c>
      <c r="G30" s="6">
        <v>156.36000000000001</v>
      </c>
      <c r="U30" s="6">
        <f>SUM(G30:T30)</f>
        <v>156.36000000000001</v>
      </c>
      <c r="V30" s="5" t="s">
        <v>122</v>
      </c>
    </row>
    <row r="31" spans="1:23" x14ac:dyDescent="0.25">
      <c r="A31" s="13">
        <v>44810</v>
      </c>
      <c r="B31" s="58" t="s">
        <v>94</v>
      </c>
      <c r="C31" s="14">
        <v>28</v>
      </c>
      <c r="D31" t="s">
        <v>138</v>
      </c>
      <c r="E31" s="14" t="s">
        <v>93</v>
      </c>
      <c r="R31" s="6">
        <v>74.319999999999993</v>
      </c>
      <c r="U31" s="6">
        <f t="shared" si="0"/>
        <v>74.319999999999993</v>
      </c>
      <c r="V31" s="5" t="s">
        <v>122</v>
      </c>
      <c r="W31">
        <v>559097889</v>
      </c>
    </row>
    <row r="32" spans="1:23" x14ac:dyDescent="0.25">
      <c r="A32" s="13">
        <v>44810</v>
      </c>
      <c r="B32" s="58" t="s">
        <v>94</v>
      </c>
      <c r="C32" s="14">
        <v>29</v>
      </c>
      <c r="D32" t="s">
        <v>138</v>
      </c>
      <c r="E32" s="14" t="s">
        <v>93</v>
      </c>
      <c r="R32" s="6">
        <v>73.319999999999993</v>
      </c>
      <c r="U32" s="6">
        <f t="shared" si="0"/>
        <v>73.319999999999993</v>
      </c>
      <c r="V32" s="5" t="s">
        <v>122</v>
      </c>
      <c r="W32">
        <v>559097889</v>
      </c>
    </row>
    <row r="33" spans="1:23" x14ac:dyDescent="0.25">
      <c r="A33" s="13">
        <v>44830</v>
      </c>
      <c r="B33" s="58" t="s">
        <v>139</v>
      </c>
      <c r="C33" s="14">
        <v>30</v>
      </c>
      <c r="D33" t="s">
        <v>140</v>
      </c>
      <c r="E33" s="14" t="s">
        <v>95</v>
      </c>
      <c r="J33" s="6">
        <v>21.06</v>
      </c>
      <c r="U33" s="6">
        <f t="shared" si="0"/>
        <v>21.06</v>
      </c>
      <c r="V33" s="5" t="s">
        <v>122</v>
      </c>
    </row>
    <row r="34" spans="1:23" x14ac:dyDescent="0.25">
      <c r="A34" s="13">
        <v>44831</v>
      </c>
      <c r="B34" s="58" t="s">
        <v>94</v>
      </c>
      <c r="C34" s="14">
        <v>31</v>
      </c>
      <c r="D34" t="s">
        <v>138</v>
      </c>
      <c r="E34" s="14" t="s">
        <v>95</v>
      </c>
      <c r="R34" s="6">
        <v>74.569999999999993</v>
      </c>
      <c r="U34" s="6">
        <f t="shared" si="0"/>
        <v>74.569999999999993</v>
      </c>
      <c r="V34" s="5" t="s">
        <v>122</v>
      </c>
      <c r="W34">
        <v>559097889</v>
      </c>
    </row>
    <row r="35" spans="1:23" x14ac:dyDescent="0.25">
      <c r="A35" s="13">
        <v>44834</v>
      </c>
      <c r="B35" s="58" t="s">
        <v>158</v>
      </c>
      <c r="C35" s="14">
        <v>32</v>
      </c>
      <c r="D35" s="64" t="s">
        <v>158</v>
      </c>
      <c r="E35" s="14"/>
      <c r="J35" s="6">
        <v>18</v>
      </c>
      <c r="U35" s="6">
        <f t="shared" si="0"/>
        <v>18</v>
      </c>
      <c r="V35" s="5" t="s">
        <v>122</v>
      </c>
    </row>
    <row r="36" spans="1:23" x14ac:dyDescent="0.25">
      <c r="A36" s="13">
        <v>44838</v>
      </c>
      <c r="B36" s="64" t="s">
        <v>142</v>
      </c>
      <c r="C36" s="14">
        <v>33</v>
      </c>
      <c r="D36" t="s">
        <v>143</v>
      </c>
      <c r="E36" s="14" t="s">
        <v>93</v>
      </c>
      <c r="G36" s="6">
        <v>156.16</v>
      </c>
      <c r="U36" s="6">
        <f t="shared" si="0"/>
        <v>156.16</v>
      </c>
      <c r="V36" s="5" t="s">
        <v>122</v>
      </c>
    </row>
    <row r="37" spans="1:23" x14ac:dyDescent="0.25">
      <c r="A37" s="13">
        <v>44838</v>
      </c>
      <c r="B37" s="64" t="s">
        <v>142</v>
      </c>
      <c r="C37" s="14">
        <v>34</v>
      </c>
      <c r="D37" t="s">
        <v>144</v>
      </c>
      <c r="E37" s="14" t="s">
        <v>93</v>
      </c>
      <c r="I37" s="6">
        <v>76</v>
      </c>
      <c r="U37" s="6">
        <f t="shared" si="0"/>
        <v>76</v>
      </c>
      <c r="V37" s="5" t="s">
        <v>122</v>
      </c>
    </row>
    <row r="38" spans="1:23" x14ac:dyDescent="0.25">
      <c r="A38" s="13">
        <v>44838</v>
      </c>
      <c r="B38" s="64" t="s">
        <v>142</v>
      </c>
      <c r="C38" s="14">
        <v>35</v>
      </c>
      <c r="D38" t="s">
        <v>145</v>
      </c>
      <c r="E38" s="14" t="s">
        <v>93</v>
      </c>
      <c r="I38" s="6">
        <v>2</v>
      </c>
      <c r="U38" s="6">
        <f t="shared" si="0"/>
        <v>2</v>
      </c>
      <c r="V38" s="5" t="s">
        <v>122</v>
      </c>
    </row>
    <row r="39" spans="1:23" x14ac:dyDescent="0.25">
      <c r="A39" s="13">
        <v>44838</v>
      </c>
      <c r="B39" s="64" t="s">
        <v>112</v>
      </c>
      <c r="C39" s="14">
        <v>36</v>
      </c>
      <c r="D39" t="s">
        <v>146</v>
      </c>
      <c r="E39" s="14" t="s">
        <v>93</v>
      </c>
      <c r="F39" t="s">
        <v>151</v>
      </c>
      <c r="P39" s="6">
        <v>573.33000000000004</v>
      </c>
      <c r="T39" s="6">
        <v>114.67</v>
      </c>
      <c r="U39" s="6">
        <f t="shared" si="0"/>
        <v>688</v>
      </c>
      <c r="V39" s="5" t="s">
        <v>122</v>
      </c>
      <c r="W39" s="59">
        <v>370022346</v>
      </c>
    </row>
    <row r="40" spans="1:23" x14ac:dyDescent="0.25">
      <c r="A40" s="13">
        <v>44838</v>
      </c>
      <c r="B40" s="64" t="s">
        <v>112</v>
      </c>
      <c r="C40" s="14">
        <v>37</v>
      </c>
      <c r="D40" t="s">
        <v>146</v>
      </c>
      <c r="E40" s="14" t="s">
        <v>93</v>
      </c>
      <c r="F40" t="s">
        <v>147</v>
      </c>
      <c r="P40" s="6">
        <v>573.33000000000004</v>
      </c>
      <c r="T40" s="6">
        <v>114.67</v>
      </c>
      <c r="U40" s="6">
        <f t="shared" si="0"/>
        <v>688</v>
      </c>
      <c r="V40" s="5" t="s">
        <v>122</v>
      </c>
      <c r="W40" s="59">
        <v>370022346</v>
      </c>
    </row>
    <row r="41" spans="1:23" x14ac:dyDescent="0.25">
      <c r="A41" s="13">
        <v>44838</v>
      </c>
      <c r="B41" s="64" t="s">
        <v>125</v>
      </c>
      <c r="C41" s="14">
        <v>38</v>
      </c>
      <c r="D41" t="s">
        <v>148</v>
      </c>
      <c r="E41" s="14" t="s">
        <v>93</v>
      </c>
      <c r="G41" s="6">
        <v>136.08000000000001</v>
      </c>
      <c r="U41" s="6">
        <f>SUM(G41:T41)</f>
        <v>136.08000000000001</v>
      </c>
      <c r="V41" s="5" t="s">
        <v>122</v>
      </c>
    </row>
    <row r="42" spans="1:23" x14ac:dyDescent="0.25">
      <c r="A42" s="13">
        <v>44838</v>
      </c>
      <c r="B42" s="64" t="s">
        <v>125</v>
      </c>
      <c r="C42" s="14">
        <v>39</v>
      </c>
      <c r="D42" t="s">
        <v>149</v>
      </c>
      <c r="E42" s="14" t="s">
        <v>93</v>
      </c>
      <c r="I42" s="6">
        <v>16</v>
      </c>
      <c r="U42" s="6">
        <f>SUM(G42:T42)</f>
        <v>16</v>
      </c>
      <c r="V42" s="5" t="s">
        <v>122</v>
      </c>
    </row>
    <row r="43" spans="1:23" x14ac:dyDescent="0.25">
      <c r="A43" s="13">
        <v>44841</v>
      </c>
      <c r="B43" s="64" t="s">
        <v>139</v>
      </c>
      <c r="C43" s="14">
        <v>40</v>
      </c>
      <c r="D43" t="s">
        <v>140</v>
      </c>
      <c r="E43" s="14" t="s">
        <v>95</v>
      </c>
      <c r="J43" s="6">
        <v>6.32</v>
      </c>
      <c r="U43" s="6">
        <f t="shared" ref="U43:U75" si="1">SUM(G43:T43)</f>
        <v>6.32</v>
      </c>
      <c r="V43" s="5" t="s">
        <v>122</v>
      </c>
    </row>
    <row r="44" spans="1:23" x14ac:dyDescent="0.25">
      <c r="A44" s="13">
        <v>44872</v>
      </c>
      <c r="B44" s="64" t="s">
        <v>94</v>
      </c>
      <c r="C44" s="14">
        <v>41</v>
      </c>
      <c r="D44" t="s">
        <v>138</v>
      </c>
      <c r="E44" s="14"/>
      <c r="R44" s="77">
        <v>12.09</v>
      </c>
      <c r="S44" s="77"/>
      <c r="T44" s="77">
        <v>2.42</v>
      </c>
      <c r="U44" s="6">
        <f t="shared" ref="U44" si="2">SUM(G44:T44)</f>
        <v>14.51</v>
      </c>
      <c r="V44" s="5" t="s">
        <v>122</v>
      </c>
      <c r="W44">
        <v>559097889</v>
      </c>
    </row>
    <row r="45" spans="1:23" x14ac:dyDescent="0.25">
      <c r="A45" s="13">
        <v>44872</v>
      </c>
      <c r="B45" s="64" t="s">
        <v>105</v>
      </c>
      <c r="C45" s="14">
        <v>42</v>
      </c>
      <c r="D45" t="s">
        <v>152</v>
      </c>
      <c r="E45" s="14" t="s">
        <v>93</v>
      </c>
      <c r="F45">
        <v>112903</v>
      </c>
      <c r="R45" s="6">
        <v>100.5</v>
      </c>
      <c r="T45" s="6">
        <v>20.100000000000001</v>
      </c>
      <c r="U45" s="6">
        <f t="shared" si="1"/>
        <v>120.6</v>
      </c>
      <c r="V45" s="5" t="s">
        <v>122</v>
      </c>
      <c r="W45">
        <v>559097889</v>
      </c>
    </row>
    <row r="46" spans="1:23" x14ac:dyDescent="0.25">
      <c r="A46" s="13">
        <v>44872</v>
      </c>
      <c r="B46" s="64" t="s">
        <v>105</v>
      </c>
      <c r="C46" s="14">
        <v>43</v>
      </c>
      <c r="D46" t="s">
        <v>152</v>
      </c>
      <c r="E46" s="14" t="s">
        <v>93</v>
      </c>
      <c r="F46">
        <v>114186</v>
      </c>
      <c r="R46" s="6">
        <v>100.5</v>
      </c>
      <c r="T46" s="6">
        <v>20.100000000000001</v>
      </c>
      <c r="U46" s="6">
        <f t="shared" si="1"/>
        <v>120.6</v>
      </c>
      <c r="V46" s="5" t="s">
        <v>122</v>
      </c>
      <c r="W46">
        <v>559097889</v>
      </c>
    </row>
    <row r="47" spans="1:23" x14ac:dyDescent="0.25">
      <c r="A47" s="13">
        <v>44872</v>
      </c>
      <c r="B47" s="64" t="s">
        <v>142</v>
      </c>
      <c r="C47" s="14">
        <v>44</v>
      </c>
      <c r="D47" t="s">
        <v>143</v>
      </c>
      <c r="E47" s="14" t="s">
        <v>93</v>
      </c>
      <c r="G47" s="6">
        <v>156.16</v>
      </c>
      <c r="U47" s="6">
        <f t="shared" si="1"/>
        <v>156.16</v>
      </c>
      <c r="V47" s="5" t="s">
        <v>122</v>
      </c>
    </row>
    <row r="48" spans="1:23" x14ac:dyDescent="0.25">
      <c r="A48" s="13">
        <v>44872</v>
      </c>
      <c r="B48" s="64" t="s">
        <v>142</v>
      </c>
      <c r="C48" s="14">
        <v>45</v>
      </c>
      <c r="D48" t="s">
        <v>149</v>
      </c>
      <c r="E48" s="14" t="s">
        <v>93</v>
      </c>
      <c r="I48" s="6">
        <v>26</v>
      </c>
      <c r="U48" s="6">
        <f t="shared" si="1"/>
        <v>26</v>
      </c>
      <c r="V48" s="5" t="s">
        <v>122</v>
      </c>
    </row>
    <row r="49" spans="1:22" x14ac:dyDescent="0.25">
      <c r="A49" s="13">
        <v>44897</v>
      </c>
      <c r="B49" s="64" t="s">
        <v>142</v>
      </c>
      <c r="C49" s="14">
        <v>46</v>
      </c>
      <c r="D49" t="s">
        <v>149</v>
      </c>
      <c r="E49" s="14" t="s">
        <v>93</v>
      </c>
      <c r="I49" s="6">
        <v>26</v>
      </c>
      <c r="U49" s="6">
        <f t="shared" si="1"/>
        <v>26</v>
      </c>
      <c r="V49" s="5" t="s">
        <v>122</v>
      </c>
    </row>
    <row r="50" spans="1:22" x14ac:dyDescent="0.25">
      <c r="A50" s="13">
        <v>44897</v>
      </c>
      <c r="B50" s="64" t="s">
        <v>142</v>
      </c>
      <c r="C50" s="14">
        <v>47</v>
      </c>
      <c r="D50" t="s">
        <v>143</v>
      </c>
      <c r="E50" s="14" t="s">
        <v>93</v>
      </c>
      <c r="G50" s="6">
        <v>156.56</v>
      </c>
      <c r="U50" s="6">
        <f t="shared" si="1"/>
        <v>156.56</v>
      </c>
      <c r="V50" s="5" t="s">
        <v>122</v>
      </c>
    </row>
    <row r="51" spans="1:22" x14ac:dyDescent="0.25">
      <c r="A51" s="13">
        <v>44911</v>
      </c>
      <c r="B51" s="64" t="s">
        <v>153</v>
      </c>
      <c r="C51" s="14">
        <v>48</v>
      </c>
      <c r="D51" t="s">
        <v>154</v>
      </c>
      <c r="E51" s="14" t="s">
        <v>93</v>
      </c>
      <c r="F51">
        <v>366831</v>
      </c>
      <c r="N51" s="6">
        <v>325</v>
      </c>
      <c r="U51" s="6">
        <f t="shared" si="1"/>
        <v>325</v>
      </c>
      <c r="V51" s="5" t="s">
        <v>122</v>
      </c>
    </row>
    <row r="52" spans="1:22" x14ac:dyDescent="0.25">
      <c r="A52" s="13">
        <v>44914</v>
      </c>
      <c r="B52" s="64" t="s">
        <v>94</v>
      </c>
      <c r="C52" s="14">
        <v>49</v>
      </c>
      <c r="D52" t="s">
        <v>138</v>
      </c>
      <c r="E52" s="14" t="s">
        <v>95</v>
      </c>
      <c r="R52" s="6">
        <v>27.2</v>
      </c>
      <c r="U52" s="6">
        <f t="shared" si="1"/>
        <v>27.2</v>
      </c>
      <c r="V52" s="5" t="s">
        <v>122</v>
      </c>
    </row>
    <row r="53" spans="1:22" x14ac:dyDescent="0.25">
      <c r="A53" s="13">
        <v>44915</v>
      </c>
      <c r="B53" s="64" t="s">
        <v>155</v>
      </c>
      <c r="C53" s="14">
        <v>50</v>
      </c>
      <c r="D53" t="s">
        <v>154</v>
      </c>
      <c r="E53" s="14" t="s">
        <v>93</v>
      </c>
      <c r="N53" s="6">
        <v>82</v>
      </c>
      <c r="U53" s="6">
        <f t="shared" si="1"/>
        <v>82</v>
      </c>
      <c r="V53" s="5" t="s">
        <v>122</v>
      </c>
    </row>
    <row r="54" spans="1:22" x14ac:dyDescent="0.25">
      <c r="A54" s="13">
        <v>44918</v>
      </c>
      <c r="B54" s="64" t="s">
        <v>139</v>
      </c>
      <c r="C54" s="14">
        <v>51</v>
      </c>
      <c r="D54" t="s">
        <v>157</v>
      </c>
      <c r="E54" s="14" t="s">
        <v>95</v>
      </c>
      <c r="J54" s="66">
        <v>23.55</v>
      </c>
      <c r="T54" s="66">
        <v>4.71</v>
      </c>
      <c r="U54" s="6">
        <f t="shared" si="1"/>
        <v>28.26</v>
      </c>
      <c r="V54" s="5" t="s">
        <v>122</v>
      </c>
    </row>
    <row r="55" spans="1:22" x14ac:dyDescent="0.25">
      <c r="A55" s="13">
        <v>44941</v>
      </c>
      <c r="B55" s="64" t="s">
        <v>142</v>
      </c>
      <c r="C55" s="14">
        <v>52</v>
      </c>
      <c r="D55" t="s">
        <v>149</v>
      </c>
      <c r="E55" s="14" t="s">
        <v>93</v>
      </c>
      <c r="I55" s="6">
        <v>26</v>
      </c>
      <c r="U55" s="6">
        <f t="shared" si="1"/>
        <v>26</v>
      </c>
      <c r="V55" s="5" t="s">
        <v>122</v>
      </c>
    </row>
    <row r="56" spans="1:22" x14ac:dyDescent="0.25">
      <c r="A56" s="13">
        <v>44941</v>
      </c>
      <c r="B56" s="64" t="s">
        <v>142</v>
      </c>
      <c r="C56" s="14">
        <v>53</v>
      </c>
      <c r="D56" t="s">
        <v>143</v>
      </c>
      <c r="E56" s="14" t="s">
        <v>93</v>
      </c>
      <c r="G56" s="6">
        <v>156.36000000000001</v>
      </c>
      <c r="U56" s="6">
        <f t="shared" si="1"/>
        <v>156.36000000000001</v>
      </c>
      <c r="V56" s="5" t="s">
        <v>122</v>
      </c>
    </row>
    <row r="57" spans="1:22" x14ac:dyDescent="0.25">
      <c r="A57" s="13">
        <v>44941</v>
      </c>
      <c r="B57" s="64" t="s">
        <v>105</v>
      </c>
      <c r="C57" s="14">
        <v>54</v>
      </c>
      <c r="D57" t="s">
        <v>152</v>
      </c>
      <c r="E57" s="14" t="s">
        <v>93</v>
      </c>
      <c r="F57">
        <v>115941</v>
      </c>
      <c r="R57" s="65">
        <v>23.47</v>
      </c>
      <c r="T57" s="65">
        <v>4.6900000000000004</v>
      </c>
      <c r="U57" s="6">
        <f t="shared" si="1"/>
        <v>28.16</v>
      </c>
      <c r="V57" s="5" t="s">
        <v>122</v>
      </c>
    </row>
    <row r="58" spans="1:22" x14ac:dyDescent="0.25">
      <c r="A58" s="13">
        <v>44941</v>
      </c>
      <c r="B58" s="64" t="s">
        <v>105</v>
      </c>
      <c r="C58" s="14">
        <v>55</v>
      </c>
      <c r="D58" t="s">
        <v>152</v>
      </c>
      <c r="E58" s="14" t="s">
        <v>93</v>
      </c>
      <c r="F58">
        <v>115981</v>
      </c>
      <c r="R58" s="65">
        <v>100.5</v>
      </c>
      <c r="T58" s="65">
        <v>20.100000000000001</v>
      </c>
      <c r="U58" s="6">
        <f t="shared" si="1"/>
        <v>120.6</v>
      </c>
      <c r="V58" s="5" t="s">
        <v>122</v>
      </c>
    </row>
    <row r="59" spans="1:22" x14ac:dyDescent="0.25">
      <c r="A59" s="13">
        <v>44941</v>
      </c>
      <c r="B59" s="64" t="s">
        <v>156</v>
      </c>
      <c r="C59" s="14">
        <v>56</v>
      </c>
      <c r="D59" t="s">
        <v>14</v>
      </c>
      <c r="E59" s="14" t="s">
        <v>93</v>
      </c>
      <c r="F59">
        <v>101</v>
      </c>
      <c r="J59" s="6">
        <v>80</v>
      </c>
      <c r="U59" s="6">
        <f t="shared" si="1"/>
        <v>80</v>
      </c>
      <c r="V59" s="5" t="s">
        <v>122</v>
      </c>
    </row>
    <row r="60" spans="1:22" x14ac:dyDescent="0.25">
      <c r="A60" s="13">
        <v>44941</v>
      </c>
      <c r="B60" s="64" t="s">
        <v>156</v>
      </c>
      <c r="C60" s="14">
        <v>57</v>
      </c>
      <c r="D60" t="s">
        <v>154</v>
      </c>
      <c r="E60" s="14" t="s">
        <v>93</v>
      </c>
      <c r="F60">
        <v>102</v>
      </c>
      <c r="J60" s="6">
        <v>220</v>
      </c>
      <c r="U60" s="6">
        <f t="shared" si="1"/>
        <v>220</v>
      </c>
      <c r="V60" s="5" t="s">
        <v>122</v>
      </c>
    </row>
    <row r="61" spans="1:22" x14ac:dyDescent="0.25">
      <c r="A61" s="13">
        <v>44945</v>
      </c>
      <c r="B61" s="64" t="s">
        <v>94</v>
      </c>
      <c r="C61" s="14">
        <v>58</v>
      </c>
      <c r="D61" t="s">
        <v>138</v>
      </c>
      <c r="E61" s="14" t="s">
        <v>95</v>
      </c>
      <c r="R61" s="6">
        <v>56.04</v>
      </c>
      <c r="T61" s="6">
        <v>11.21</v>
      </c>
      <c r="U61" s="6">
        <f t="shared" si="1"/>
        <v>67.25</v>
      </c>
      <c r="V61" s="5" t="s">
        <v>122</v>
      </c>
    </row>
    <row r="62" spans="1:22" x14ac:dyDescent="0.25">
      <c r="A62" s="13">
        <v>45291</v>
      </c>
      <c r="B62" s="64" t="s">
        <v>158</v>
      </c>
      <c r="C62" s="14">
        <v>59</v>
      </c>
      <c r="D62" t="s">
        <v>158</v>
      </c>
      <c r="E62" s="14" t="s">
        <v>95</v>
      </c>
      <c r="J62" s="6">
        <v>18</v>
      </c>
      <c r="U62" s="6">
        <f t="shared" si="1"/>
        <v>18</v>
      </c>
      <c r="V62" s="5" t="s">
        <v>122</v>
      </c>
    </row>
    <row r="63" spans="1:22" x14ac:dyDescent="0.25">
      <c r="A63" s="13">
        <v>44974</v>
      </c>
      <c r="B63" s="64" t="s">
        <v>159</v>
      </c>
      <c r="C63" s="14">
        <v>60</v>
      </c>
      <c r="D63" t="s">
        <v>149</v>
      </c>
      <c r="E63" s="14" t="s">
        <v>93</v>
      </c>
      <c r="I63" s="6">
        <v>26</v>
      </c>
      <c r="U63" s="6">
        <f>SUM(H63:T63)</f>
        <v>26</v>
      </c>
      <c r="V63" s="5" t="s">
        <v>122</v>
      </c>
    </row>
    <row r="64" spans="1:22" x14ac:dyDescent="0.25">
      <c r="A64" s="13">
        <v>44974</v>
      </c>
      <c r="B64" s="64" t="s">
        <v>159</v>
      </c>
      <c r="C64" s="14">
        <v>61</v>
      </c>
      <c r="D64" t="s">
        <v>143</v>
      </c>
      <c r="E64" s="14" t="s">
        <v>93</v>
      </c>
      <c r="G64" s="6">
        <v>156.36000000000001</v>
      </c>
      <c r="U64" s="6">
        <f t="shared" si="1"/>
        <v>156.36000000000001</v>
      </c>
      <c r="V64" s="5" t="s">
        <v>122</v>
      </c>
    </row>
    <row r="65" spans="1:23" x14ac:dyDescent="0.25">
      <c r="A65" s="13">
        <v>44974</v>
      </c>
      <c r="B65" s="64" t="s">
        <v>94</v>
      </c>
      <c r="C65" s="14">
        <v>62</v>
      </c>
      <c r="D65" t="s">
        <v>138</v>
      </c>
      <c r="E65" s="14" t="s">
        <v>95</v>
      </c>
      <c r="R65" s="6">
        <v>54.79</v>
      </c>
      <c r="T65" s="6">
        <v>10.96</v>
      </c>
      <c r="U65" s="6">
        <f t="shared" si="1"/>
        <v>65.75</v>
      </c>
      <c r="V65" s="5" t="s">
        <v>122</v>
      </c>
    </row>
    <row r="66" spans="1:23" x14ac:dyDescent="0.25">
      <c r="A66" s="13">
        <v>44992</v>
      </c>
      <c r="B66" s="64" t="s">
        <v>142</v>
      </c>
      <c r="C66" s="14">
        <v>63</v>
      </c>
      <c r="D66" t="s">
        <v>160</v>
      </c>
      <c r="E66" s="14" t="s">
        <v>93</v>
      </c>
      <c r="G66" s="6">
        <v>156.36000000000001</v>
      </c>
      <c r="U66" s="6">
        <f t="shared" si="1"/>
        <v>156.36000000000001</v>
      </c>
      <c r="V66" s="5" t="s">
        <v>122</v>
      </c>
    </row>
    <row r="67" spans="1:23" x14ac:dyDescent="0.25">
      <c r="A67" s="13">
        <v>44992</v>
      </c>
      <c r="B67" s="64" t="s">
        <v>142</v>
      </c>
      <c r="C67" s="14">
        <v>64</v>
      </c>
      <c r="D67" t="s">
        <v>149</v>
      </c>
      <c r="E67" s="14" t="s">
        <v>93</v>
      </c>
      <c r="I67" s="6">
        <v>191</v>
      </c>
      <c r="U67" s="6">
        <f t="shared" si="1"/>
        <v>191</v>
      </c>
      <c r="V67" s="5" t="s">
        <v>122</v>
      </c>
    </row>
    <row r="68" spans="1:23" x14ac:dyDescent="0.25">
      <c r="A68" s="13">
        <v>45002</v>
      </c>
      <c r="B68" s="64" t="s">
        <v>94</v>
      </c>
      <c r="C68" s="14">
        <v>65</v>
      </c>
      <c r="D68" t="s">
        <v>138</v>
      </c>
      <c r="E68" s="14" t="s">
        <v>95</v>
      </c>
      <c r="R68" s="6">
        <v>48.17</v>
      </c>
      <c r="T68" s="6">
        <v>9.6300000000000008</v>
      </c>
      <c r="U68" s="6">
        <f t="shared" si="1"/>
        <v>57.800000000000004</v>
      </c>
      <c r="V68" s="5" t="s">
        <v>122</v>
      </c>
      <c r="W68">
        <v>559097889</v>
      </c>
    </row>
    <row r="69" spans="1:23" x14ac:dyDescent="0.25">
      <c r="A69" s="13">
        <v>45009</v>
      </c>
      <c r="B69" s="64" t="s">
        <v>139</v>
      </c>
      <c r="C69" s="14">
        <v>66</v>
      </c>
      <c r="D69" t="s">
        <v>157</v>
      </c>
      <c r="E69" s="14" t="s">
        <v>95</v>
      </c>
      <c r="J69" s="6">
        <v>23.55</v>
      </c>
      <c r="T69" s="6">
        <v>4.71</v>
      </c>
      <c r="U69" s="6">
        <f t="shared" si="1"/>
        <v>28.26</v>
      </c>
      <c r="V69" s="5" t="s">
        <v>122</v>
      </c>
    </row>
    <row r="70" spans="1:23" x14ac:dyDescent="0.25">
      <c r="A70" s="13">
        <v>45016</v>
      </c>
      <c r="B70" s="64" t="s">
        <v>158</v>
      </c>
      <c r="C70" s="14">
        <v>67</v>
      </c>
      <c r="D70" s="64" t="s">
        <v>158</v>
      </c>
      <c r="E70" s="14" t="s">
        <v>95</v>
      </c>
      <c r="J70" s="6">
        <v>18</v>
      </c>
      <c r="U70" s="6">
        <f t="shared" si="1"/>
        <v>18</v>
      </c>
      <c r="V70" s="5" t="s">
        <v>122</v>
      </c>
    </row>
    <row r="71" spans="1:23" x14ac:dyDescent="0.25">
      <c r="A71" s="13"/>
      <c r="B71" s="64"/>
      <c r="C71" s="14"/>
      <c r="E71" s="14"/>
    </row>
    <row r="72" spans="1:23" x14ac:dyDescent="0.25">
      <c r="A72" s="13"/>
      <c r="B72" s="64"/>
      <c r="C72" s="14"/>
      <c r="E72" s="14"/>
    </row>
    <row r="73" spans="1:23" x14ac:dyDescent="0.25">
      <c r="A73" s="13"/>
      <c r="B73" s="64"/>
      <c r="C73" s="14"/>
      <c r="E73" s="14"/>
    </row>
    <row r="74" spans="1:23" x14ac:dyDescent="0.25">
      <c r="A74" s="13"/>
      <c r="B74" s="64"/>
      <c r="C74" s="14"/>
      <c r="E74" s="14"/>
    </row>
    <row r="75" spans="1:23" s="81" customFormat="1" x14ac:dyDescent="0.25">
      <c r="A75" s="78"/>
      <c r="B75" s="79"/>
      <c r="C75" s="80"/>
      <c r="E75" s="80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6"/>
      <c r="V75" s="5"/>
    </row>
    <row r="76" spans="1:23" x14ac:dyDescent="0.25">
      <c r="B76" s="64"/>
      <c r="C76" s="14"/>
      <c r="E76" s="14"/>
    </row>
    <row r="77" spans="1:23" x14ac:dyDescent="0.25">
      <c r="A77" s="13"/>
      <c r="C77" s="14"/>
      <c r="E77" s="14"/>
    </row>
    <row r="78" spans="1:23" s="1" customFormat="1" x14ac:dyDescent="0.25">
      <c r="A78" s="13"/>
      <c r="B78" s="15" t="s">
        <v>23</v>
      </c>
      <c r="C78" s="61"/>
      <c r="E78" s="61"/>
      <c r="G78" s="62">
        <f>SUM(G13:G77)</f>
        <v>2049.2600000000002</v>
      </c>
      <c r="H78" s="62">
        <f>SUM(H4:H77)</f>
        <v>143</v>
      </c>
      <c r="I78" s="62">
        <f>SUM(I4:I77)</f>
        <v>415</v>
      </c>
      <c r="J78" s="62">
        <f>SUM(J4:J77)</f>
        <v>517.54</v>
      </c>
      <c r="K78" s="62">
        <f>SUM(K4:K77)</f>
        <v>10</v>
      </c>
      <c r="L78" s="62">
        <f>SUM(L4:L77)</f>
        <v>108.89</v>
      </c>
      <c r="M78" s="62">
        <f>SUM(M4:M77)</f>
        <v>787.18</v>
      </c>
      <c r="N78" s="62">
        <f>SUM(N4:N77)</f>
        <v>6725</v>
      </c>
      <c r="O78" s="62">
        <f>SUM(O4:O77)</f>
        <v>0</v>
      </c>
      <c r="P78" s="62">
        <f>SUM(P4:P77)</f>
        <v>3669.3199999999997</v>
      </c>
      <c r="Q78" s="62">
        <f>SUM(Q4:Q77)</f>
        <v>0</v>
      </c>
      <c r="R78" s="62">
        <f>SUM(R4:R77)</f>
        <v>1428.0499999999997</v>
      </c>
      <c r="S78" s="62">
        <f>SUM(S4:S77)</f>
        <v>0</v>
      </c>
      <c r="T78" s="62">
        <f t="shared" ref="T78" si="3">SUM(T4:T77)</f>
        <v>1862.9700000000005</v>
      </c>
      <c r="U78" s="62">
        <f t="shared" si="0"/>
        <v>17716.21</v>
      </c>
      <c r="V78" s="63"/>
    </row>
    <row r="79" spans="1:23" x14ac:dyDescent="0.25">
      <c r="A79" s="13"/>
      <c r="C79" s="14"/>
      <c r="E79" s="14"/>
    </row>
    <row r="80" spans="1:23" x14ac:dyDescent="0.25">
      <c r="A80" s="13"/>
      <c r="C80" s="14"/>
      <c r="E80" s="14"/>
    </row>
    <row r="81" spans="1:21" x14ac:dyDescent="0.25">
      <c r="A81" s="13"/>
      <c r="C81" s="14"/>
      <c r="E81" s="14"/>
    </row>
    <row r="82" spans="1:21" x14ac:dyDescent="0.25">
      <c r="A82" s="60" t="s">
        <v>74</v>
      </c>
      <c r="C82" s="14"/>
      <c r="E82" s="14"/>
    </row>
    <row r="83" spans="1:21" x14ac:dyDescent="0.25">
      <c r="A83" s="56" t="s">
        <v>150</v>
      </c>
      <c r="C83" s="14"/>
      <c r="E83" s="14"/>
      <c r="H83" s="6" t="s">
        <v>178</v>
      </c>
      <c r="I83" s="6">
        <f>G78+H78+I78</f>
        <v>2607.2600000000002</v>
      </c>
      <c r="T83" s="6" t="s">
        <v>179</v>
      </c>
      <c r="U83" s="6">
        <f>'Bank rec'!K65-Payments!U78</f>
        <v>0</v>
      </c>
    </row>
    <row r="84" spans="1:21" x14ac:dyDescent="0.25">
      <c r="A84" s="13"/>
      <c r="C84" s="14"/>
      <c r="E84" s="14"/>
    </row>
    <row r="85" spans="1:21" x14ac:dyDescent="0.25">
      <c r="A85" s="13"/>
      <c r="C85" s="14"/>
      <c r="E85" s="14"/>
    </row>
    <row r="86" spans="1:21" x14ac:dyDescent="0.25">
      <c r="A86" s="13"/>
      <c r="C86" s="14"/>
      <c r="E86" s="14"/>
    </row>
    <row r="87" spans="1:21" x14ac:dyDescent="0.25">
      <c r="A87" s="13"/>
    </row>
    <row r="89" spans="1:21" x14ac:dyDescent="0.25">
      <c r="A89" s="13"/>
    </row>
  </sheetData>
  <pageMargins left="0.70000000000000007" right="0.70000000000000007" top="0.75" bottom="0.75" header="0.30000000000000004" footer="0.30000000000000004"/>
  <pageSetup fitToWidth="0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D244-76CC-4035-A307-833805936784}">
  <dimension ref="A1:K69"/>
  <sheetViews>
    <sheetView topLeftCell="A5" zoomScale="105" workbookViewId="0">
      <selection activeCell="M66" sqref="M66"/>
    </sheetView>
  </sheetViews>
  <sheetFormatPr defaultRowHeight="15" x14ac:dyDescent="0.25"/>
  <cols>
    <col min="1" max="1" width="14.85546875" style="1" customWidth="1"/>
    <col min="2" max="2" width="18.85546875" customWidth="1"/>
    <col min="3" max="3" width="15.42578125" style="16" bestFit="1" customWidth="1"/>
    <col min="4" max="4" width="12.7109375" bestFit="1" customWidth="1"/>
    <col min="5" max="5" width="14.42578125" customWidth="1"/>
    <col min="8" max="9" width="11.5703125" bestFit="1" customWidth="1"/>
    <col min="11" max="11" width="12.7109375" customWidth="1"/>
  </cols>
  <sheetData>
    <row r="1" spans="1:11" x14ac:dyDescent="0.25">
      <c r="B1" s="18" t="s">
        <v>72</v>
      </c>
    </row>
    <row r="3" spans="1:11" x14ac:dyDescent="0.25">
      <c r="C3" s="1" t="s">
        <v>70</v>
      </c>
      <c r="E3" s="1" t="s">
        <v>71</v>
      </c>
      <c r="H3" t="s">
        <v>171</v>
      </c>
      <c r="K3" t="s">
        <v>172</v>
      </c>
    </row>
    <row r="5" spans="1:11" x14ac:dyDescent="0.25">
      <c r="A5" s="1" t="s">
        <v>31</v>
      </c>
      <c r="B5" t="s">
        <v>25</v>
      </c>
      <c r="C5" s="16">
        <v>20694.57</v>
      </c>
      <c r="E5" s="16">
        <v>10640.51</v>
      </c>
    </row>
    <row r="6" spans="1:11" x14ac:dyDescent="0.25">
      <c r="B6" t="s">
        <v>26</v>
      </c>
      <c r="C6" s="16">
        <v>14119.33</v>
      </c>
      <c r="E6" s="16">
        <v>0</v>
      </c>
      <c r="H6" s="16">
        <f>C6+E6</f>
        <v>14119.33</v>
      </c>
    </row>
    <row r="7" spans="1:11" x14ac:dyDescent="0.25">
      <c r="B7" t="s">
        <v>27</v>
      </c>
      <c r="C7" s="16">
        <v>8907.3700000000008</v>
      </c>
      <c r="E7" s="16">
        <v>0</v>
      </c>
      <c r="K7" s="16">
        <f>C7+E7</f>
        <v>8907.3700000000008</v>
      </c>
    </row>
    <row r="8" spans="1:11" x14ac:dyDescent="0.25">
      <c r="B8" t="s">
        <v>28</v>
      </c>
      <c r="C8" s="16">
        <f>SUM(C5+C6-C7)</f>
        <v>25906.53</v>
      </c>
      <c r="E8" s="16">
        <f>SUM(E5+E6-E7)</f>
        <v>10640.51</v>
      </c>
    </row>
    <row r="9" spans="1:11" x14ac:dyDescent="0.25">
      <c r="E9" s="16"/>
    </row>
    <row r="10" spans="1:11" x14ac:dyDescent="0.25">
      <c r="A10" s="1" t="s">
        <v>32</v>
      </c>
      <c r="B10" t="s">
        <v>25</v>
      </c>
      <c r="C10" s="16">
        <f>C8</f>
        <v>25906.53</v>
      </c>
      <c r="E10" s="16">
        <f>E8</f>
        <v>10640.51</v>
      </c>
    </row>
    <row r="11" spans="1:11" x14ac:dyDescent="0.25">
      <c r="B11" t="s">
        <v>26</v>
      </c>
      <c r="C11" s="16">
        <v>0</v>
      </c>
      <c r="E11" s="16">
        <v>0</v>
      </c>
      <c r="H11" s="16">
        <f>C11+E11</f>
        <v>0</v>
      </c>
    </row>
    <row r="12" spans="1:11" x14ac:dyDescent="0.25">
      <c r="B12" t="s">
        <v>27</v>
      </c>
      <c r="C12" s="16">
        <v>84.82</v>
      </c>
      <c r="E12" s="16">
        <v>0</v>
      </c>
      <c r="K12" s="16">
        <f>C12+E12</f>
        <v>84.82</v>
      </c>
    </row>
    <row r="13" spans="1:11" x14ac:dyDescent="0.25">
      <c r="B13" t="s">
        <v>28</v>
      </c>
      <c r="C13" s="16">
        <f>SUM(C10+C11-C12)</f>
        <v>25821.71</v>
      </c>
      <c r="E13" s="16">
        <f>SUM(E10+E11-E12)</f>
        <v>10640.51</v>
      </c>
    </row>
    <row r="14" spans="1:11" x14ac:dyDescent="0.25">
      <c r="E14" s="16"/>
    </row>
    <row r="15" spans="1:11" x14ac:dyDescent="0.25">
      <c r="A15" s="1" t="s">
        <v>33</v>
      </c>
      <c r="B15" t="s">
        <v>25</v>
      </c>
      <c r="C15" s="16">
        <f>C13</f>
        <v>25821.71</v>
      </c>
      <c r="E15" s="16">
        <f>E13</f>
        <v>10640.51</v>
      </c>
    </row>
    <row r="16" spans="1:11" x14ac:dyDescent="0.25">
      <c r="B16" t="s">
        <v>26</v>
      </c>
      <c r="C16" s="16">
        <v>0</v>
      </c>
      <c r="E16" s="16">
        <v>9.18</v>
      </c>
      <c r="H16" s="16">
        <f>C16+E16</f>
        <v>9.18</v>
      </c>
    </row>
    <row r="17" spans="1:11" x14ac:dyDescent="0.25">
      <c r="B17" t="s">
        <v>27</v>
      </c>
      <c r="C17" s="16">
        <v>156.04</v>
      </c>
      <c r="E17" s="16">
        <v>0</v>
      </c>
      <c r="K17" s="16">
        <f>C17+E17</f>
        <v>156.04</v>
      </c>
    </row>
    <row r="18" spans="1:11" x14ac:dyDescent="0.25">
      <c r="B18" t="s">
        <v>28</v>
      </c>
      <c r="C18" s="16">
        <f>SUM(C15+C16-C17)</f>
        <v>25665.67</v>
      </c>
      <c r="E18" s="16">
        <f>SUM(E15+E16-E17)</f>
        <v>10649.69</v>
      </c>
    </row>
    <row r="19" spans="1:11" x14ac:dyDescent="0.25">
      <c r="E19" s="16"/>
    </row>
    <row r="20" spans="1:11" x14ac:dyDescent="0.25">
      <c r="A20" s="1" t="s">
        <v>35</v>
      </c>
      <c r="B20" t="s">
        <v>25</v>
      </c>
      <c r="C20" s="16">
        <f>C18</f>
        <v>25665.67</v>
      </c>
      <c r="E20" s="16">
        <f>E18</f>
        <v>10649.69</v>
      </c>
    </row>
    <row r="21" spans="1:11" x14ac:dyDescent="0.25">
      <c r="B21" t="s">
        <v>26</v>
      </c>
      <c r="C21" s="16">
        <v>0</v>
      </c>
      <c r="E21" s="16">
        <v>200</v>
      </c>
      <c r="H21" s="16">
        <f>C21+E21</f>
        <v>200</v>
      </c>
    </row>
    <row r="22" spans="1:11" x14ac:dyDescent="0.25">
      <c r="B22" t="s">
        <v>27</v>
      </c>
      <c r="C22" s="16">
        <v>2865.14</v>
      </c>
      <c r="E22" s="16">
        <v>0</v>
      </c>
      <c r="K22" s="16">
        <f>C22+E22</f>
        <v>2865.14</v>
      </c>
    </row>
    <row r="23" spans="1:11" x14ac:dyDescent="0.25">
      <c r="B23" t="s">
        <v>28</v>
      </c>
      <c r="C23" s="16">
        <f>SUM(C20+C21-C22)</f>
        <v>22800.53</v>
      </c>
      <c r="E23" s="16">
        <f>SUM(E20+E21-E22)</f>
        <v>10849.69</v>
      </c>
    </row>
    <row r="24" spans="1:11" x14ac:dyDescent="0.25">
      <c r="E24" s="16"/>
    </row>
    <row r="25" spans="1:11" x14ac:dyDescent="0.25">
      <c r="A25" s="1" t="s">
        <v>36</v>
      </c>
      <c r="B25" t="s">
        <v>25</v>
      </c>
      <c r="C25" s="16">
        <f>C23</f>
        <v>22800.53</v>
      </c>
      <c r="E25" s="16">
        <f>E23</f>
        <v>10849.69</v>
      </c>
    </row>
    <row r="26" spans="1:11" x14ac:dyDescent="0.25">
      <c r="B26" t="s">
        <v>26</v>
      </c>
      <c r="C26" s="16">
        <v>0</v>
      </c>
      <c r="E26" s="16">
        <v>0</v>
      </c>
      <c r="H26" s="16">
        <f>C26+E26</f>
        <v>0</v>
      </c>
    </row>
    <row r="27" spans="1:11" x14ac:dyDescent="0.25">
      <c r="B27" t="s">
        <v>27</v>
      </c>
      <c r="C27" s="16">
        <v>74.319999999999993</v>
      </c>
      <c r="E27" s="16">
        <v>0</v>
      </c>
      <c r="K27" s="16">
        <f>C27+E27</f>
        <v>74.319999999999993</v>
      </c>
    </row>
    <row r="28" spans="1:11" x14ac:dyDescent="0.25">
      <c r="B28" t="s">
        <v>28</v>
      </c>
      <c r="C28" s="16">
        <f>SUM(C25+C26-C27)</f>
        <v>22726.21</v>
      </c>
      <c r="E28" s="16">
        <f>SUM(E25+E26-E27)</f>
        <v>10849.69</v>
      </c>
    </row>
    <row r="29" spans="1:11" x14ac:dyDescent="0.25">
      <c r="E29" s="16"/>
    </row>
    <row r="30" spans="1:11" x14ac:dyDescent="0.25">
      <c r="A30" s="1" t="s">
        <v>37</v>
      </c>
      <c r="B30" t="s">
        <v>25</v>
      </c>
      <c r="C30" s="16">
        <f>C28</f>
        <v>22726.21</v>
      </c>
      <c r="E30" s="16">
        <f>E28</f>
        <v>10849.69</v>
      </c>
    </row>
    <row r="31" spans="1:11" x14ac:dyDescent="0.25">
      <c r="B31" t="s">
        <v>26</v>
      </c>
      <c r="C31" s="16">
        <v>6375</v>
      </c>
      <c r="E31" s="16">
        <v>16.38</v>
      </c>
      <c r="H31" s="16">
        <f>C31+E31</f>
        <v>6391.38</v>
      </c>
    </row>
    <row r="32" spans="1:11" x14ac:dyDescent="0.25">
      <c r="B32" t="s">
        <v>27</v>
      </c>
      <c r="C32" s="16">
        <v>1361.17</v>
      </c>
      <c r="E32" s="16">
        <v>0</v>
      </c>
      <c r="K32" s="16">
        <f>C32+E32</f>
        <v>1361.17</v>
      </c>
    </row>
    <row r="33" spans="1:11" x14ac:dyDescent="0.25">
      <c r="B33" t="s">
        <v>28</v>
      </c>
      <c r="C33" s="16">
        <f>SUM(C30+C31-C32)</f>
        <v>27740.04</v>
      </c>
      <c r="E33" s="16">
        <f>SUM(E30+E31-E32)</f>
        <v>10866.07</v>
      </c>
    </row>
    <row r="34" spans="1:11" x14ac:dyDescent="0.25">
      <c r="E34" s="16"/>
    </row>
    <row r="35" spans="1:11" x14ac:dyDescent="0.25">
      <c r="A35" s="1" t="s">
        <v>38</v>
      </c>
      <c r="B35" t="s">
        <v>25</v>
      </c>
      <c r="C35" s="16">
        <f>C33</f>
        <v>27740.04</v>
      </c>
      <c r="E35" s="16">
        <f>E33</f>
        <v>10866.07</v>
      </c>
    </row>
    <row r="36" spans="1:11" x14ac:dyDescent="0.25">
      <c r="B36" t="s">
        <v>26</v>
      </c>
      <c r="C36" s="16">
        <v>0</v>
      </c>
      <c r="E36" s="16">
        <v>0</v>
      </c>
      <c r="H36" s="16">
        <f>C36+E36</f>
        <v>0</v>
      </c>
    </row>
    <row r="37" spans="1:11" x14ac:dyDescent="0.25">
      <c r="B37" t="s">
        <v>27</v>
      </c>
      <c r="C37" s="16">
        <v>1768.56</v>
      </c>
      <c r="E37" s="16">
        <v>0</v>
      </c>
      <c r="K37" s="16">
        <f>C37+E37</f>
        <v>1768.56</v>
      </c>
    </row>
    <row r="38" spans="1:11" x14ac:dyDescent="0.25">
      <c r="B38" t="s">
        <v>28</v>
      </c>
      <c r="C38" s="16">
        <f>SUM(C35+C36-C37)</f>
        <v>25971.48</v>
      </c>
      <c r="E38" s="16">
        <f>SUM(E35+E36-E37)</f>
        <v>10866.07</v>
      </c>
    </row>
    <row r="39" spans="1:11" x14ac:dyDescent="0.25">
      <c r="E39" s="16"/>
    </row>
    <row r="40" spans="1:11" x14ac:dyDescent="0.25">
      <c r="A40" s="1" t="s">
        <v>65</v>
      </c>
      <c r="B40" t="s">
        <v>25</v>
      </c>
      <c r="C40" s="16">
        <f>C38</f>
        <v>25971.48</v>
      </c>
      <c r="E40" s="16">
        <f>E38</f>
        <v>10866.07</v>
      </c>
    </row>
    <row r="41" spans="1:11" x14ac:dyDescent="0.25">
      <c r="B41" t="s">
        <v>26</v>
      </c>
      <c r="C41" s="16">
        <v>0</v>
      </c>
      <c r="E41" s="16">
        <v>0</v>
      </c>
      <c r="H41" s="16">
        <f>C41+E41</f>
        <v>0</v>
      </c>
    </row>
    <row r="42" spans="1:11" x14ac:dyDescent="0.25">
      <c r="B42" t="s">
        <v>27</v>
      </c>
      <c r="C42" s="16">
        <v>437.87</v>
      </c>
      <c r="E42" s="16">
        <v>0</v>
      </c>
      <c r="K42" s="16">
        <f>C42+L41</f>
        <v>437.87</v>
      </c>
    </row>
    <row r="43" spans="1:11" x14ac:dyDescent="0.25">
      <c r="B43" t="s">
        <v>28</v>
      </c>
      <c r="C43" s="16">
        <f>SUM(C40+C41-C42)</f>
        <v>25533.61</v>
      </c>
      <c r="E43" s="16">
        <f>SUM(E40+E41-E42)</f>
        <v>10866.07</v>
      </c>
    </row>
    <row r="44" spans="1:11" x14ac:dyDescent="0.25">
      <c r="E44" s="16"/>
    </row>
    <row r="45" spans="1:11" x14ac:dyDescent="0.25">
      <c r="A45" s="1" t="s">
        <v>66</v>
      </c>
      <c r="B45" t="s">
        <v>25</v>
      </c>
      <c r="C45" s="16">
        <f>C43</f>
        <v>25533.61</v>
      </c>
      <c r="E45" s="16">
        <f>E43</f>
        <v>10866.07</v>
      </c>
    </row>
    <row r="46" spans="1:11" x14ac:dyDescent="0.25">
      <c r="B46" t="s">
        <v>26</v>
      </c>
      <c r="C46" s="16">
        <v>0</v>
      </c>
      <c r="E46" s="16">
        <v>35.22</v>
      </c>
      <c r="H46" s="16">
        <f>C46+E46</f>
        <v>35.22</v>
      </c>
    </row>
    <row r="47" spans="1:11" x14ac:dyDescent="0.25">
      <c r="B47" t="s">
        <v>27</v>
      </c>
      <c r="C47" s="16">
        <v>581.02</v>
      </c>
      <c r="E47" s="16">
        <v>0</v>
      </c>
      <c r="K47" s="16">
        <f>C47+E47</f>
        <v>581.02</v>
      </c>
    </row>
    <row r="48" spans="1:11" x14ac:dyDescent="0.25">
      <c r="B48" t="s">
        <v>28</v>
      </c>
      <c r="C48" s="16">
        <f>SUM(C45+C46-C47)</f>
        <v>24952.59</v>
      </c>
      <c r="E48" s="16">
        <f>SUM(E45+E46-E47)</f>
        <v>10901.289999999999</v>
      </c>
    </row>
    <row r="49" spans="1:11" x14ac:dyDescent="0.25">
      <c r="E49" s="16"/>
    </row>
    <row r="50" spans="1:11" x14ac:dyDescent="0.25">
      <c r="A50" s="1" t="s">
        <v>67</v>
      </c>
      <c r="B50" t="s">
        <v>25</v>
      </c>
      <c r="C50" s="16">
        <f>C48</f>
        <v>24952.59</v>
      </c>
      <c r="E50" s="16">
        <f>E48</f>
        <v>10901.289999999999</v>
      </c>
    </row>
    <row r="51" spans="1:11" x14ac:dyDescent="0.25">
      <c r="B51" t="s">
        <v>26</v>
      </c>
      <c r="C51" s="16">
        <v>0</v>
      </c>
      <c r="E51" s="16">
        <v>0</v>
      </c>
      <c r="H51" s="16">
        <f>C51+E51</f>
        <v>0</v>
      </c>
    </row>
    <row r="52" spans="1:11" x14ac:dyDescent="0.25">
      <c r="B52" t="s">
        <v>27</v>
      </c>
      <c r="C52" s="16">
        <v>780.37</v>
      </c>
      <c r="E52" s="16">
        <v>0</v>
      </c>
      <c r="K52" s="16">
        <f>C52+E52</f>
        <v>780.37</v>
      </c>
    </row>
    <row r="53" spans="1:11" x14ac:dyDescent="0.25">
      <c r="B53" t="s">
        <v>28</v>
      </c>
      <c r="C53" s="16">
        <f>SUM(C50+C51-C52)</f>
        <v>24172.22</v>
      </c>
      <c r="E53" s="16">
        <f>SUM(E50+E51-E52)</f>
        <v>10901.289999999999</v>
      </c>
    </row>
    <row r="54" spans="1:11" x14ac:dyDescent="0.25">
      <c r="E54" s="16"/>
    </row>
    <row r="55" spans="1:11" x14ac:dyDescent="0.25">
      <c r="A55" s="1" t="s">
        <v>68</v>
      </c>
      <c r="B55" t="s">
        <v>25</v>
      </c>
      <c r="C55" s="16">
        <f>C53</f>
        <v>24172.22</v>
      </c>
      <c r="E55" s="16">
        <f>E53</f>
        <v>10901.289999999999</v>
      </c>
    </row>
    <row r="56" spans="1:11" x14ac:dyDescent="0.25">
      <c r="B56" t="s">
        <v>26</v>
      </c>
      <c r="C56" s="16">
        <v>0</v>
      </c>
      <c r="E56" s="16">
        <v>0</v>
      </c>
      <c r="H56" s="16">
        <f>C56+E56</f>
        <v>0</v>
      </c>
    </row>
    <row r="57" spans="1:11" x14ac:dyDescent="0.25">
      <c r="B57" t="s">
        <v>27</v>
      </c>
      <c r="C57" s="16">
        <v>248.11</v>
      </c>
      <c r="E57" s="16">
        <v>0</v>
      </c>
      <c r="K57" s="16">
        <f>C57+E57</f>
        <v>248.11</v>
      </c>
    </row>
    <row r="58" spans="1:11" x14ac:dyDescent="0.25">
      <c r="B58" t="s">
        <v>28</v>
      </c>
      <c r="C58" s="16">
        <f>SUM(C55+C56-C57)</f>
        <v>23924.11</v>
      </c>
      <c r="E58" s="16">
        <f>SUM(E55+E56-E57)</f>
        <v>10901.289999999999</v>
      </c>
    </row>
    <row r="59" spans="1:11" x14ac:dyDescent="0.25">
      <c r="E59" s="16"/>
    </row>
    <row r="60" spans="1:11" x14ac:dyDescent="0.25">
      <c r="A60" s="1" t="s">
        <v>83</v>
      </c>
      <c r="B60" t="s">
        <v>25</v>
      </c>
      <c r="C60" s="16">
        <f>C58</f>
        <v>23924.11</v>
      </c>
      <c r="E60" s="16">
        <f>E58</f>
        <v>10901.289999999999</v>
      </c>
    </row>
    <row r="61" spans="1:11" x14ac:dyDescent="0.25">
      <c r="B61" t="s">
        <v>26</v>
      </c>
      <c r="C61" s="16">
        <v>100</v>
      </c>
      <c r="E61" s="16">
        <v>51.16</v>
      </c>
      <c r="H61" s="16">
        <f>C61+E61</f>
        <v>151.16</v>
      </c>
    </row>
    <row r="62" spans="1:11" x14ac:dyDescent="0.25">
      <c r="B62" t="s">
        <v>27</v>
      </c>
      <c r="C62" s="16">
        <v>451.42</v>
      </c>
      <c r="E62" s="16">
        <v>0</v>
      </c>
      <c r="K62" s="16">
        <f>C62+E62</f>
        <v>451.42</v>
      </c>
    </row>
    <row r="63" spans="1:11" x14ac:dyDescent="0.25">
      <c r="B63" t="s">
        <v>28</v>
      </c>
      <c r="C63" s="16">
        <f>SUM(C60+C61-C62)</f>
        <v>23572.690000000002</v>
      </c>
      <c r="E63" s="16">
        <f>SUM(E60+E61-E62)</f>
        <v>10952.449999999999</v>
      </c>
    </row>
    <row r="65" spans="4:11" x14ac:dyDescent="0.25">
      <c r="G65" t="s">
        <v>175</v>
      </c>
      <c r="H65" s="16">
        <f>SUM(H6:H64)</f>
        <v>20906.27</v>
      </c>
      <c r="J65" t="s">
        <v>176</v>
      </c>
      <c r="K65" s="67">
        <f>SUM(K5:K64)</f>
        <v>17716.21</v>
      </c>
    </row>
    <row r="66" spans="4:11" x14ac:dyDescent="0.25">
      <c r="G66" t="s">
        <v>4</v>
      </c>
      <c r="H66" s="67">
        <v>12750</v>
      </c>
      <c r="J66" t="s">
        <v>173</v>
      </c>
      <c r="K66" s="67">
        <v>2607.2600000000002</v>
      </c>
    </row>
    <row r="67" spans="4:11" x14ac:dyDescent="0.25">
      <c r="G67" t="s">
        <v>8</v>
      </c>
      <c r="H67" s="16">
        <f>H65-H66</f>
        <v>8156.27</v>
      </c>
      <c r="J67" t="s">
        <v>174</v>
      </c>
      <c r="K67" s="67">
        <v>0</v>
      </c>
    </row>
    <row r="68" spans="4:11" x14ac:dyDescent="0.25">
      <c r="J68" t="s">
        <v>8</v>
      </c>
      <c r="K68" s="67">
        <f>K65-K66-K67</f>
        <v>15108.949999999999</v>
      </c>
    </row>
    <row r="69" spans="4:11" x14ac:dyDescent="0.25">
      <c r="D69" t="s">
        <v>177</v>
      </c>
      <c r="E69" s="16">
        <f>C63+E63</f>
        <v>34525.14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297A-0309-4F37-8FE7-75D33431BBB7}">
  <dimension ref="A1:G49"/>
  <sheetViews>
    <sheetView workbookViewId="0">
      <pane ySplit="4" topLeftCell="A28" activePane="bottomLeft" state="frozen"/>
      <selection pane="bottomLeft" sqref="A1:F45"/>
    </sheetView>
  </sheetViews>
  <sheetFormatPr defaultRowHeight="15" x14ac:dyDescent="0.25"/>
  <cols>
    <col min="1" max="1" width="27.85546875" customWidth="1"/>
    <col min="2" max="3" width="11.7109375" style="43" customWidth="1"/>
    <col min="4" max="4" width="13.42578125" customWidth="1"/>
    <col min="5" max="5" width="11.5703125" customWidth="1"/>
    <col min="6" max="6" width="12.140625" style="40" customWidth="1"/>
  </cols>
  <sheetData>
    <row r="1" spans="1:7" x14ac:dyDescent="0.25">
      <c r="A1" s="1" t="s">
        <v>81</v>
      </c>
    </row>
    <row r="2" spans="1:7" ht="15.75" thickBot="1" x14ac:dyDescent="0.3"/>
    <row r="3" spans="1:7" x14ac:dyDescent="0.25">
      <c r="A3" s="73" t="s">
        <v>2</v>
      </c>
      <c r="B3" s="70" t="s">
        <v>39</v>
      </c>
      <c r="C3" s="70" t="s">
        <v>73</v>
      </c>
      <c r="D3" s="26" t="s">
        <v>86</v>
      </c>
      <c r="E3" s="75" t="s">
        <v>88</v>
      </c>
      <c r="F3" s="68" t="s">
        <v>89</v>
      </c>
    </row>
    <row r="4" spans="1:7" ht="15.75" thickBot="1" x14ac:dyDescent="0.3">
      <c r="A4" s="74"/>
      <c r="B4" s="71"/>
      <c r="C4" s="71"/>
      <c r="D4" s="27" t="s">
        <v>87</v>
      </c>
      <c r="E4" s="76"/>
      <c r="F4" s="69"/>
    </row>
    <row r="5" spans="1:7" ht="15.75" thickBot="1" x14ac:dyDescent="0.3">
      <c r="A5" s="22" t="s">
        <v>40</v>
      </c>
      <c r="B5" s="44"/>
      <c r="C5" s="49"/>
      <c r="D5" s="23"/>
      <c r="E5" s="24"/>
      <c r="F5" s="25"/>
    </row>
    <row r="6" spans="1:7" ht="15.75" thickBot="1" x14ac:dyDescent="0.3">
      <c r="A6" s="24" t="s">
        <v>4</v>
      </c>
      <c r="B6" s="39">
        <v>12500</v>
      </c>
      <c r="C6" s="39">
        <v>12750</v>
      </c>
      <c r="D6" s="28"/>
      <c r="E6" s="29"/>
      <c r="F6" s="30"/>
      <c r="G6" s="36"/>
    </row>
    <row r="7" spans="1:7" ht="15.75" thickBot="1" x14ac:dyDescent="0.3">
      <c r="A7" s="24" t="s">
        <v>41</v>
      </c>
      <c r="B7" s="39">
        <v>200</v>
      </c>
      <c r="C7" s="39">
        <v>100</v>
      </c>
      <c r="D7" s="28"/>
      <c r="E7" s="29"/>
      <c r="F7" s="30"/>
      <c r="G7" s="36"/>
    </row>
    <row r="8" spans="1:7" ht="15.75" thickBot="1" x14ac:dyDescent="0.3">
      <c r="A8" s="24" t="s">
        <v>8</v>
      </c>
      <c r="B8" s="39">
        <v>350</v>
      </c>
      <c r="C8" s="39">
        <v>250</v>
      </c>
      <c r="D8" s="28"/>
      <c r="E8" s="29"/>
      <c r="F8" s="30"/>
      <c r="G8" s="36"/>
    </row>
    <row r="9" spans="1:7" ht="15.75" thickBot="1" x14ac:dyDescent="0.3">
      <c r="A9" s="24" t="s">
        <v>5</v>
      </c>
      <c r="B9" s="39">
        <v>500</v>
      </c>
      <c r="C9" s="39">
        <v>1000</v>
      </c>
      <c r="D9" s="28"/>
      <c r="E9" s="29"/>
      <c r="F9" s="30"/>
    </row>
    <row r="10" spans="1:7" ht="15.75" thickBot="1" x14ac:dyDescent="0.3">
      <c r="A10" s="22" t="s">
        <v>9</v>
      </c>
      <c r="B10" s="52">
        <f>SUM(B6:B9)</f>
        <v>13550</v>
      </c>
      <c r="C10" s="45">
        <f>SUM(C6:C9)</f>
        <v>14100</v>
      </c>
      <c r="D10" s="45">
        <f>SUM(D6:D9)</f>
        <v>0</v>
      </c>
      <c r="E10" s="31">
        <f t="shared" ref="E10" si="0">SUM(E6:E9)</f>
        <v>0</v>
      </c>
      <c r="F10" s="41">
        <f>SUM(F6:F9)</f>
        <v>0</v>
      </c>
    </row>
    <row r="11" spans="1:7" ht="15.75" thickBot="1" x14ac:dyDescent="0.3">
      <c r="A11" s="22" t="s">
        <v>42</v>
      </c>
      <c r="B11" s="53"/>
      <c r="C11" s="46"/>
      <c r="D11" s="33"/>
      <c r="E11" s="34"/>
      <c r="F11" s="35"/>
    </row>
    <row r="12" spans="1:7" ht="15.75" thickBot="1" x14ac:dyDescent="0.3">
      <c r="A12" s="22" t="s">
        <v>62</v>
      </c>
      <c r="B12" s="54"/>
      <c r="C12" s="46"/>
      <c r="D12" s="33"/>
      <c r="E12" s="34"/>
      <c r="F12" s="35"/>
    </row>
    <row r="13" spans="1:7" ht="15.75" thickBot="1" x14ac:dyDescent="0.3">
      <c r="A13" s="24" t="s">
        <v>46</v>
      </c>
      <c r="B13" s="39">
        <v>1728</v>
      </c>
      <c r="C13" s="39">
        <v>1800</v>
      </c>
      <c r="D13" s="28"/>
      <c r="E13" s="29"/>
      <c r="F13" s="30"/>
      <c r="G13" s="48"/>
    </row>
    <row r="14" spans="1:7" ht="15.75" thickBot="1" x14ac:dyDescent="0.3">
      <c r="A14" s="24" t="s">
        <v>22</v>
      </c>
      <c r="B14" s="39">
        <v>432</v>
      </c>
      <c r="C14" s="39">
        <v>450</v>
      </c>
      <c r="D14" s="28"/>
      <c r="E14" s="29"/>
      <c r="F14" s="30"/>
      <c r="G14" s="48"/>
    </row>
    <row r="15" spans="1:7" ht="15.75" thickBot="1" x14ac:dyDescent="0.3">
      <c r="A15" s="24" t="s">
        <v>47</v>
      </c>
      <c r="B15" s="39">
        <v>0</v>
      </c>
      <c r="C15" s="39">
        <v>0</v>
      </c>
      <c r="D15" s="28"/>
      <c r="E15" s="29"/>
      <c r="F15" s="30"/>
      <c r="G15" s="48"/>
    </row>
    <row r="16" spans="1:7" ht="15.75" thickBot="1" x14ac:dyDescent="0.3">
      <c r="A16" s="24" t="s">
        <v>48</v>
      </c>
      <c r="B16" s="39">
        <v>150</v>
      </c>
      <c r="C16" s="39">
        <v>150</v>
      </c>
      <c r="D16" s="28"/>
      <c r="E16" s="29"/>
      <c r="F16" s="30"/>
      <c r="G16" s="48"/>
    </row>
    <row r="17" spans="1:7" ht="15.75" thickBot="1" x14ac:dyDescent="0.3">
      <c r="A17" s="24" t="s">
        <v>57</v>
      </c>
      <c r="B17" s="39">
        <v>312</v>
      </c>
      <c r="C17" s="39">
        <v>312</v>
      </c>
      <c r="D17" s="28"/>
      <c r="E17" s="29"/>
      <c r="F17" s="30"/>
      <c r="G17" s="48"/>
    </row>
    <row r="18" spans="1:7" ht="15.75" thickBot="1" x14ac:dyDescent="0.3">
      <c r="A18" s="24" t="s">
        <v>79</v>
      </c>
      <c r="B18" s="39">
        <v>90</v>
      </c>
      <c r="C18" s="39">
        <v>100</v>
      </c>
      <c r="D18" s="28"/>
      <c r="E18" s="29"/>
      <c r="F18" s="30"/>
      <c r="G18" s="48"/>
    </row>
    <row r="19" spans="1:7" ht="15.75" thickBot="1" x14ac:dyDescent="0.3">
      <c r="A19" s="24" t="s">
        <v>49</v>
      </c>
      <c r="B19" s="39">
        <v>220</v>
      </c>
      <c r="C19" s="39">
        <v>250</v>
      </c>
      <c r="D19" s="28"/>
      <c r="E19" s="29"/>
      <c r="F19" s="30"/>
      <c r="G19" s="48"/>
    </row>
    <row r="20" spans="1:7" ht="15.75" thickBot="1" x14ac:dyDescent="0.3">
      <c r="A20" s="24" t="s">
        <v>50</v>
      </c>
      <c r="B20" s="39">
        <v>200</v>
      </c>
      <c r="C20" s="39">
        <v>200</v>
      </c>
      <c r="D20" s="28"/>
      <c r="E20" s="29"/>
      <c r="F20" s="30"/>
      <c r="G20" s="48"/>
    </row>
    <row r="21" spans="1:7" ht="15.75" thickBot="1" x14ac:dyDescent="0.3">
      <c r="A21" s="24" t="s">
        <v>80</v>
      </c>
      <c r="B21" s="39">
        <v>195</v>
      </c>
      <c r="C21" s="39">
        <v>150</v>
      </c>
      <c r="D21" s="28"/>
      <c r="E21" s="29"/>
      <c r="F21" s="30"/>
      <c r="G21" s="48"/>
    </row>
    <row r="22" spans="1:7" ht="15.75" thickBot="1" x14ac:dyDescent="0.3">
      <c r="A22" s="24" t="s">
        <v>24</v>
      </c>
      <c r="B22" s="39">
        <v>850</v>
      </c>
      <c r="C22" s="39">
        <v>675</v>
      </c>
      <c r="D22" s="28"/>
      <c r="E22" s="29"/>
      <c r="F22" s="30"/>
      <c r="G22" s="48"/>
    </row>
    <row r="23" spans="1:7" ht="15.75" thickBot="1" x14ac:dyDescent="0.3">
      <c r="A23" s="24" t="s">
        <v>75</v>
      </c>
      <c r="B23" s="39">
        <v>750</v>
      </c>
      <c r="C23" s="39">
        <v>250</v>
      </c>
      <c r="D23" s="28"/>
      <c r="E23" s="29"/>
      <c r="F23" s="30"/>
      <c r="G23" s="48"/>
    </row>
    <row r="24" spans="1:7" ht="15.75" thickBot="1" x14ac:dyDescent="0.3">
      <c r="A24" s="24" t="s">
        <v>51</v>
      </c>
      <c r="B24" s="39">
        <v>50</v>
      </c>
      <c r="C24" s="39">
        <v>50</v>
      </c>
      <c r="D24" s="28"/>
      <c r="E24" s="29"/>
      <c r="F24" s="30"/>
      <c r="G24" s="48"/>
    </row>
    <row r="25" spans="1:7" ht="15.75" thickBot="1" x14ac:dyDescent="0.3">
      <c r="A25" s="24" t="s">
        <v>77</v>
      </c>
      <c r="B25" s="39">
        <v>72</v>
      </c>
      <c r="C25" s="39">
        <v>72</v>
      </c>
      <c r="D25" s="28"/>
      <c r="E25" s="29"/>
      <c r="F25" s="30"/>
      <c r="G25" s="48"/>
    </row>
    <row r="26" spans="1:7" ht="24.75" thickBot="1" x14ac:dyDescent="0.3">
      <c r="A26" s="24" t="s">
        <v>58</v>
      </c>
      <c r="B26" s="39">
        <v>200</v>
      </c>
      <c r="C26" s="39">
        <v>200</v>
      </c>
      <c r="D26" s="28"/>
      <c r="E26" s="29"/>
      <c r="F26" s="30"/>
      <c r="G26" s="48"/>
    </row>
    <row r="27" spans="1:7" ht="15.75" thickBot="1" x14ac:dyDescent="0.3">
      <c r="A27" s="24" t="s">
        <v>61</v>
      </c>
      <c r="B27" s="39">
        <v>300</v>
      </c>
      <c r="C27" s="39">
        <v>300</v>
      </c>
      <c r="D27" s="28"/>
      <c r="E27" s="29"/>
      <c r="F27" s="30"/>
      <c r="G27" s="48"/>
    </row>
    <row r="28" spans="1:7" ht="15.75" thickBot="1" x14ac:dyDescent="0.3">
      <c r="A28" s="22" t="s">
        <v>59</v>
      </c>
      <c r="B28" s="39"/>
      <c r="C28" s="39"/>
      <c r="D28" s="28"/>
      <c r="E28" s="29"/>
      <c r="F28" s="30"/>
      <c r="G28" s="48"/>
    </row>
    <row r="29" spans="1:7" ht="15.75" thickBot="1" x14ac:dyDescent="0.3">
      <c r="A29" s="24" t="s">
        <v>56</v>
      </c>
      <c r="B29" s="39">
        <v>800</v>
      </c>
      <c r="C29" s="39">
        <v>850</v>
      </c>
      <c r="D29" s="28"/>
      <c r="E29" s="29"/>
      <c r="F29" s="30"/>
      <c r="G29" s="48"/>
    </row>
    <row r="30" spans="1:7" ht="15.75" thickBot="1" x14ac:dyDescent="0.3">
      <c r="A30" s="24" t="s">
        <v>55</v>
      </c>
      <c r="B30" s="39">
        <v>550</v>
      </c>
      <c r="C30" s="39">
        <v>550</v>
      </c>
      <c r="D30" s="28"/>
      <c r="E30" s="29"/>
      <c r="F30" s="30"/>
      <c r="G30" s="48"/>
    </row>
    <row r="31" spans="1:7" ht="15.75" thickBot="1" x14ac:dyDescent="0.3">
      <c r="A31" s="24" t="s">
        <v>76</v>
      </c>
      <c r="B31" s="39">
        <v>280</v>
      </c>
      <c r="C31" s="39">
        <v>300</v>
      </c>
      <c r="D31" s="28"/>
      <c r="E31" s="29"/>
      <c r="F31" s="30"/>
      <c r="G31" s="48"/>
    </row>
    <row r="32" spans="1:7" ht="15.75" thickBot="1" x14ac:dyDescent="0.3">
      <c r="A32" s="24" t="s">
        <v>78</v>
      </c>
      <c r="B32" s="39">
        <v>2700</v>
      </c>
      <c r="C32" s="39">
        <v>3150</v>
      </c>
      <c r="D32" s="28"/>
      <c r="E32" s="29"/>
      <c r="F32" s="30"/>
      <c r="G32" s="48"/>
    </row>
    <row r="33" spans="1:6" ht="15.75" thickBot="1" x14ac:dyDescent="0.3">
      <c r="A33" s="24" t="s">
        <v>44</v>
      </c>
      <c r="B33" s="39">
        <v>100</v>
      </c>
      <c r="C33" s="39">
        <v>100</v>
      </c>
      <c r="D33" s="28"/>
      <c r="E33" s="29"/>
      <c r="F33" s="30"/>
    </row>
    <row r="34" spans="1:6" ht="15.75" thickBot="1" x14ac:dyDescent="0.3">
      <c r="A34" s="24" t="s">
        <v>45</v>
      </c>
      <c r="B34" s="39">
        <v>1000</v>
      </c>
      <c r="C34" s="39">
        <v>500</v>
      </c>
      <c r="D34" s="28"/>
      <c r="E34" s="29"/>
      <c r="F34" s="30"/>
    </row>
    <row r="35" spans="1:6" ht="15.75" thickBot="1" x14ac:dyDescent="0.3">
      <c r="A35" s="24" t="s">
        <v>63</v>
      </c>
      <c r="B35" s="39">
        <v>450</v>
      </c>
      <c r="C35" s="39">
        <v>450</v>
      </c>
      <c r="D35" s="28"/>
      <c r="E35" s="29"/>
      <c r="F35" s="30"/>
    </row>
    <row r="36" spans="1:6" ht="15.75" thickBot="1" x14ac:dyDescent="0.3">
      <c r="A36" s="24" t="s">
        <v>64</v>
      </c>
      <c r="B36" s="39">
        <v>700</v>
      </c>
      <c r="C36" s="39">
        <v>500</v>
      </c>
      <c r="D36" s="28"/>
      <c r="E36" s="29"/>
      <c r="F36" s="30"/>
    </row>
    <row r="37" spans="1:6" ht="15.75" thickBot="1" x14ac:dyDescent="0.3">
      <c r="A37" s="24" t="s">
        <v>20</v>
      </c>
      <c r="B37" s="39">
        <v>150</v>
      </c>
      <c r="C37" s="39">
        <v>150</v>
      </c>
      <c r="D37" s="28"/>
      <c r="E37" s="29"/>
      <c r="F37" s="30"/>
    </row>
    <row r="38" spans="1:6" ht="15.75" thickBot="1" x14ac:dyDescent="0.3">
      <c r="A38" s="24" t="s">
        <v>43</v>
      </c>
      <c r="B38" s="39">
        <v>2000</v>
      </c>
      <c r="C38" s="39">
        <v>2500</v>
      </c>
      <c r="D38" s="28"/>
      <c r="E38" s="29"/>
      <c r="F38" s="30"/>
    </row>
    <row r="39" spans="1:6" ht="15.75" thickBot="1" x14ac:dyDescent="0.3">
      <c r="A39" s="24" t="s">
        <v>52</v>
      </c>
      <c r="B39" s="39">
        <v>400</v>
      </c>
      <c r="C39" s="39">
        <v>400</v>
      </c>
      <c r="D39" s="28"/>
      <c r="E39" s="29"/>
      <c r="F39" s="30"/>
    </row>
    <row r="40" spans="1:6" ht="15.75" thickBot="1" x14ac:dyDescent="0.3">
      <c r="A40" s="24" t="s">
        <v>53</v>
      </c>
      <c r="B40" s="50">
        <v>1500</v>
      </c>
      <c r="C40" s="39">
        <v>1000</v>
      </c>
      <c r="D40" s="28"/>
      <c r="E40" s="29"/>
      <c r="F40" s="30"/>
    </row>
    <row r="41" spans="1:6" ht="15.75" thickBot="1" x14ac:dyDescent="0.3">
      <c r="A41" s="22" t="s">
        <v>9</v>
      </c>
      <c r="B41" s="51">
        <f>SUM(B13:B40)</f>
        <v>16179</v>
      </c>
      <c r="C41" s="47">
        <f>SUM(C13:C40)</f>
        <v>15409</v>
      </c>
      <c r="D41" s="32">
        <f>SUM(D13:D40)</f>
        <v>0</v>
      </c>
      <c r="E41" s="32">
        <f>SUM(E13:E40)</f>
        <v>0</v>
      </c>
      <c r="F41" s="42">
        <f>SUM(F13:F40)</f>
        <v>0</v>
      </c>
    </row>
    <row r="43" spans="1:6" x14ac:dyDescent="0.25">
      <c r="A43" s="37"/>
    </row>
    <row r="44" spans="1:6" x14ac:dyDescent="0.25">
      <c r="A44" s="37"/>
    </row>
    <row r="45" spans="1:6" ht="24" customHeight="1" x14ac:dyDescent="0.25">
      <c r="A45" s="72"/>
      <c r="B45" s="72"/>
      <c r="C45" s="72"/>
      <c r="D45" s="72"/>
    </row>
    <row r="46" spans="1:6" ht="24" customHeight="1" x14ac:dyDescent="0.25">
      <c r="A46" s="38"/>
    </row>
    <row r="47" spans="1:6" x14ac:dyDescent="0.25">
      <c r="A47" s="37"/>
    </row>
    <row r="48" spans="1:6" x14ac:dyDescent="0.25">
      <c r="A48" s="37"/>
    </row>
    <row r="49" spans="1:1" x14ac:dyDescent="0.25">
      <c r="A49" s="37"/>
    </row>
  </sheetData>
  <mergeCells count="6">
    <mergeCell ref="F3:F4"/>
    <mergeCell ref="C3:C4"/>
    <mergeCell ref="A45:D45"/>
    <mergeCell ref="A3:A4"/>
    <mergeCell ref="B3:B4"/>
    <mergeCell ref="E3:E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Receipts</vt:lpstr>
      <vt:lpstr>Payments</vt:lpstr>
      <vt:lpstr>Bank rec</vt:lpstr>
      <vt:lpstr>Budget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westc</dc:creator>
  <cp:lastModifiedBy>westc</cp:lastModifiedBy>
  <cp:lastPrinted>2022-11-14T17:20:15Z</cp:lastPrinted>
  <dcterms:created xsi:type="dcterms:W3CDTF">2020-04-22T09:03:10Z</dcterms:created>
  <dcterms:modified xsi:type="dcterms:W3CDTF">2023-05-31T22:35:41Z</dcterms:modified>
</cp:coreProperties>
</file>